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1omtr\Desktop\IVIG\Octagam\"/>
    </mc:Choice>
  </mc:AlternateContent>
  <bookViews>
    <workbookView xWindow="-90" yWindow="30" windowWidth="12330" windowHeight="10920" firstSheet="1" activeTab="1"/>
  </bookViews>
  <sheets>
    <sheet name="Sheet1" sheetId="9" r:id="rId1"/>
    <sheet name="Octagam per kg kroppsvekt" sheetId="8" r:id="rId2"/>
    <sheet name="Total dose ml Octagam" sheetId="7" r:id="rId3"/>
    <sheet name="Total dose g Octagam" sheetId="6" r:id="rId4"/>
  </sheets>
  <definedNames>
    <definedName name="_xlnm.Print_Area" localSheetId="1">'Octagam per kg kroppsvekt'!$B$2:$M$45</definedName>
    <definedName name="_xlnm.Print_Area" localSheetId="3">'Total dose g Octagam'!$B$2:$N$46</definedName>
    <definedName name="_xlnm.Print_Area" localSheetId="2">'Total dose ml Octagam'!$B$2:$N$46</definedName>
    <definedName name="Z_A29A3673_491D_4BF5_9EB5_AAAD09A71D56_.wvu.Cols" localSheetId="1" hidden="1">'Octagam per kg kroppsvekt'!$F:$F</definedName>
    <definedName name="Z_A29A3673_491D_4BF5_9EB5_AAAD09A71D56_.wvu.Cols" localSheetId="3" hidden="1">'Total dose g Octagam'!$F:$F</definedName>
    <definedName name="Z_A29A3673_491D_4BF5_9EB5_AAAD09A71D56_.wvu.Cols" localSheetId="2" hidden="1">'Total dose ml Octagam'!$F:$F,'Total dose ml Octagam'!$L:$L</definedName>
    <definedName name="Z_A29A3673_491D_4BF5_9EB5_AAAD09A71D56_.wvu.PrintArea" localSheetId="1" hidden="1">'Octagam per kg kroppsvekt'!$C$3:$L$45</definedName>
    <definedName name="Z_A29A3673_491D_4BF5_9EB5_AAAD09A71D56_.wvu.PrintArea" localSheetId="3" hidden="1">'Total dose g Octagam'!$C$3:$N$46</definedName>
    <definedName name="Z_A29A3673_491D_4BF5_9EB5_AAAD09A71D56_.wvu.PrintArea" localSheetId="2" hidden="1">'Total dose ml Octagam'!$C$3:$N$46</definedName>
    <definedName name="Z_A29A3673_491D_4BF5_9EB5_AAAD09A71D56_.wvu.Rows" localSheetId="1" hidden="1">'Octagam per kg kroppsvekt'!$29:$30</definedName>
    <definedName name="Z_A29A3673_491D_4BF5_9EB5_AAAD09A71D56_.wvu.Rows" localSheetId="3" hidden="1">'Total dose g Octagam'!$30:$31</definedName>
    <definedName name="Z_A29A3673_491D_4BF5_9EB5_AAAD09A71D56_.wvu.Rows" localSheetId="2" hidden="1">'Total dose ml Octagam'!$30:$31</definedName>
    <definedName name="Z_F39C6B7B_4462_4117_9BDF_247A30368105_.wvu.Cols" localSheetId="1" hidden="1">'Octagam per kg kroppsvekt'!$F:$F</definedName>
    <definedName name="Z_F39C6B7B_4462_4117_9BDF_247A30368105_.wvu.Cols" localSheetId="3" hidden="1">'Total dose g Octagam'!$R:$R</definedName>
    <definedName name="Z_F39C6B7B_4462_4117_9BDF_247A30368105_.wvu.Cols" localSheetId="2" hidden="1">'Total dose ml Octagam'!$S:$S</definedName>
    <definedName name="Z_F39C6B7B_4462_4117_9BDF_247A30368105_.wvu.PrintArea" localSheetId="1" hidden="1">'Octagam per kg kroppsvekt'!$D$3:$T$46</definedName>
    <definedName name="Z_F39C6B7B_4462_4117_9BDF_247A30368105_.wvu.PrintArea" localSheetId="3" hidden="1">'Total dose g Octagam'!$O$3:$V$45</definedName>
    <definedName name="Z_F39C6B7B_4462_4117_9BDF_247A30368105_.wvu.Rows" localSheetId="1" hidden="1">'Octagam per kg kroppsvekt'!$29:$30</definedName>
    <definedName name="Z_F39C6B7B_4462_4117_9BDF_247A30368105_.wvu.Rows" localSheetId="3" hidden="1">'Total dose g Octagam'!$26:$26</definedName>
    <definedName name="Z_F39C6B7B_4462_4117_9BDF_247A30368105_.wvu.Rows" localSheetId="2" hidden="1">'Total dose ml Octagam'!$27:$27</definedName>
  </definedNames>
  <calcPr calcId="152511"/>
  <customWorkbookViews>
    <customWorkbookView name="p" guid="{F39C6B7B-4462-4117-9BDF-247A30368105}" maximized="1" windowWidth="1276" windowHeight="835" activeSheetId="7"/>
    <customWorkbookView name="test" guid="{A29A3673-491D-4BF5-9EB5-AAAD09A71D56}" maximized="1" windowWidth="883" windowHeight="827" activeSheetId="8"/>
  </customWorkbookViews>
</workbook>
</file>

<file path=xl/calcChain.xml><?xml version="1.0" encoding="utf-8"?>
<calcChain xmlns="http://schemas.openxmlformats.org/spreadsheetml/2006/main">
  <c r="E19" i="8" l="1"/>
  <c r="L28" i="8" s="1"/>
  <c r="H26" i="8"/>
  <c r="F26" i="8"/>
  <c r="J26" i="8" s="1"/>
  <c r="H25" i="8"/>
  <c r="J25" i="8" s="1"/>
  <c r="F25" i="8"/>
  <c r="H24" i="8"/>
  <c r="F24" i="8"/>
  <c r="H27" i="8"/>
  <c r="I27" i="8" s="1"/>
  <c r="I24" i="8"/>
  <c r="I26" i="8"/>
  <c r="G25" i="6"/>
  <c r="J25" i="6" s="1"/>
  <c r="F25" i="6"/>
  <c r="G26" i="6"/>
  <c r="H26" i="6"/>
  <c r="F26" i="6"/>
  <c r="J26" i="6" s="1"/>
  <c r="G27" i="6"/>
  <c r="H27" i="6" s="1"/>
  <c r="F27" i="6"/>
  <c r="J27" i="6" s="1"/>
  <c r="E20" i="6"/>
  <c r="E21" i="6" s="1"/>
  <c r="G28" i="6"/>
  <c r="H28" i="6" s="1"/>
  <c r="M31" i="6"/>
  <c r="G25" i="7"/>
  <c r="F25" i="7"/>
  <c r="G26" i="7"/>
  <c r="F26" i="7"/>
  <c r="G27" i="7"/>
  <c r="I27" i="7"/>
  <c r="F27" i="7"/>
  <c r="E21" i="7"/>
  <c r="G28" i="7"/>
  <c r="I28" i="7" s="1"/>
  <c r="E20" i="7"/>
  <c r="E19" i="7"/>
  <c r="M31" i="7"/>
  <c r="H25" i="6"/>
  <c r="I25" i="8"/>
  <c r="J27" i="7"/>
  <c r="J26" i="7"/>
  <c r="I26" i="7"/>
  <c r="I25" i="7"/>
  <c r="J25" i="7" l="1"/>
  <c r="J24" i="8"/>
  <c r="J28" i="6"/>
  <c r="F28" i="6" s="1"/>
  <c r="E19" i="6"/>
  <c r="J28" i="7"/>
  <c r="F28" i="7" s="1"/>
  <c r="J32" i="7"/>
  <c r="J27" i="8"/>
  <c r="F27" i="8" s="1"/>
  <c r="E18" i="8"/>
  <c r="J31" i="8"/>
  <c r="E20" i="8"/>
  <c r="J32" i="6" l="1"/>
  <c r="E28" i="6"/>
  <c r="E30" i="6" s="1"/>
  <c r="F30" i="6"/>
  <c r="F30" i="7"/>
  <c r="E28" i="7"/>
  <c r="E30" i="7" s="1"/>
  <c r="E27" i="8"/>
  <c r="E29" i="8" s="1"/>
  <c r="H29" i="8"/>
  <c r="E32" i="6" l="1"/>
  <c r="H32" i="6"/>
  <c r="E32" i="7"/>
  <c r="H32" i="7"/>
  <c r="E31" i="8"/>
  <c r="H31" i="8"/>
</calcChain>
</file>

<file path=xl/sharedStrings.xml><?xml version="1.0" encoding="utf-8"?>
<sst xmlns="http://schemas.openxmlformats.org/spreadsheetml/2006/main" count="119" uniqueCount="35">
  <si>
    <t>0-30</t>
  </si>
  <si>
    <t>&gt;50</t>
  </si>
  <si>
    <t>30-40</t>
  </si>
  <si>
    <t>40-50</t>
  </si>
  <si>
    <t>ml/kg</t>
  </si>
  <si>
    <t>summa ml</t>
  </si>
  <si>
    <t>min</t>
  </si>
  <si>
    <t>summa tid</t>
  </si>
  <si>
    <t>timmar</t>
  </si>
  <si>
    <t>Ange ml Octagam:</t>
  </si>
  <si>
    <t>Tim</t>
  </si>
  <si>
    <t>ml under intervall</t>
  </si>
  <si>
    <t>ml</t>
  </si>
  <si>
    <t>g/kg</t>
  </si>
  <si>
    <t>kg</t>
  </si>
  <si>
    <t>Dosering</t>
  </si>
  <si>
    <t>g</t>
  </si>
  <si>
    <t xml:space="preserve">Fyll ut tabellene med pasientens navn, personnummer, vekt og ordinert dose Octagam i gram (hvite ruter). </t>
  </si>
  <si>
    <t>Pasientinformasjon</t>
  </si>
  <si>
    <t>Tid – fra start (min.)</t>
  </si>
  <si>
    <t>ml/time</t>
  </si>
  <si>
    <t>Sum:</t>
  </si>
  <si>
    <t>Eksempel</t>
  </si>
  <si>
    <t>Pasienten veier 75 kg og skal gis 0,4 g/kg (totalt 30 gram eller 300 ml).</t>
  </si>
  <si>
    <t>Infusjonen tar 1 time og 10 minutter.</t>
  </si>
  <si>
    <t>Dette er et hjelpemiddel som forenkler beregningen av infusjonshastigheten for Octagam 100 mg/ml. Denne malen skal ikke benyttes til annen bruk. Hvis det gjøres endringer i andre ruter enn de som er tiltenkt dette formålet, tar Octapharma ikke ansvar for at utregningene stemmer.</t>
  </si>
  <si>
    <t>time</t>
  </si>
  <si>
    <t xml:space="preserve">time </t>
  </si>
  <si>
    <t>Sum ml:</t>
  </si>
  <si>
    <t xml:space="preserve">Fyll ut tabellene med pasientens navn, personnummer, vekt og ordinert dose Octagam per kg kroppsvekt (hvite ruter). </t>
  </si>
  <si>
    <t>Dose (g Octagam per kg kroppsvekt):</t>
  </si>
  <si>
    <t>1,2 ml/kg kroppsvekt infunderes de første 30 minuttene. Deretter gradvis (hvert 10. minutt) økning til maksimalt 7,2 ml per kg kroppsvekt og time.</t>
  </si>
  <si>
    <t>Total dose Octagam (g):</t>
  </si>
  <si>
    <t>min.</t>
  </si>
  <si>
    <t>Behandlings- og infusjonsskjema for Octagam 10%, IVIG 100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</si>
</sst>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3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sz val="8"/>
      <name val="Tahoma"/>
      <family val="2"/>
    </font>
    <font>
      <b/>
      <sz val="10"/>
      <color indexed="63"/>
      <name val="Arial"/>
      <family val="2"/>
    </font>
    <font>
      <i/>
      <sz val="8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2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1" xfId="0" applyFont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indent="1"/>
    </xf>
    <xf numFmtId="0" fontId="1" fillId="3" borderId="0" xfId="0" applyFont="1" applyFill="1" applyBorder="1" applyProtection="1"/>
    <xf numFmtId="0" fontId="15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indent="1"/>
    </xf>
    <xf numFmtId="1" fontId="2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7" fillId="4" borderId="2" xfId="0" applyFont="1" applyFill="1" applyBorder="1" applyAlignment="1" applyProtection="1">
      <alignment horizontal="left" vertical="center"/>
    </xf>
    <xf numFmtId="0" fontId="14" fillId="3" borderId="3" xfId="0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 indent="1"/>
    </xf>
    <xf numFmtId="0" fontId="1" fillId="3" borderId="4" xfId="0" applyFont="1" applyFill="1" applyBorder="1" applyAlignment="1" applyProtection="1">
      <alignment horizontal="left"/>
    </xf>
    <xf numFmtId="0" fontId="14" fillId="3" borderId="5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left" indent="1"/>
    </xf>
    <xf numFmtId="0" fontId="1" fillId="3" borderId="4" xfId="0" applyFont="1" applyFill="1" applyBorder="1" applyProtection="1"/>
    <xf numFmtId="0" fontId="2" fillId="4" borderId="2" xfId="0" applyFont="1" applyFill="1" applyBorder="1" applyAlignment="1" applyProtection="1">
      <alignment horizontal="left" vertical="center"/>
    </xf>
    <xf numFmtId="0" fontId="1" fillId="4" borderId="2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left"/>
    </xf>
    <xf numFmtId="0" fontId="14" fillId="4" borderId="2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/>
    </xf>
    <xf numFmtId="0" fontId="17" fillId="4" borderId="2" xfId="0" applyFont="1" applyFill="1" applyBorder="1" applyAlignment="1" applyProtection="1">
      <alignment horizontal="left" vertical="center" indent="1"/>
    </xf>
    <xf numFmtId="0" fontId="17" fillId="4" borderId="6" xfId="0" applyFont="1" applyFill="1" applyBorder="1" applyAlignment="1" applyProtection="1">
      <alignment horizontal="left" vertical="center"/>
    </xf>
    <xf numFmtId="0" fontId="17" fillId="4" borderId="2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/>
    </xf>
    <xf numFmtId="2" fontId="14" fillId="3" borderId="3" xfId="0" applyNumberFormat="1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>
      <alignment horizontal="left" indent="1"/>
    </xf>
    <xf numFmtId="0" fontId="1" fillId="0" borderId="0" xfId="0" applyFont="1" applyFill="1" applyAlignment="1" applyProtection="1">
      <alignment horizontal="left"/>
    </xf>
    <xf numFmtId="2" fontId="1" fillId="3" borderId="0" xfId="0" applyNumberFormat="1" applyFont="1" applyFill="1" applyBorder="1" applyAlignment="1" applyProtection="1">
      <alignment horizontal="left"/>
    </xf>
    <xf numFmtId="0" fontId="17" fillId="3" borderId="7" xfId="0" applyFont="1" applyFill="1" applyBorder="1" applyAlignment="1" applyProtection="1">
      <alignment horizontal="right"/>
    </xf>
    <xf numFmtId="0" fontId="14" fillId="3" borderId="7" xfId="0" applyFont="1" applyFill="1" applyBorder="1" applyAlignment="1" applyProtection="1">
      <alignment horizontal="left"/>
    </xf>
    <xf numFmtId="1" fontId="17" fillId="3" borderId="7" xfId="0" applyNumberFormat="1" applyFont="1" applyFill="1" applyBorder="1" applyAlignment="1" applyProtection="1">
      <alignment horizontal="right"/>
    </xf>
    <xf numFmtId="0" fontId="17" fillId="3" borderId="7" xfId="0" applyFont="1" applyFill="1" applyBorder="1" applyAlignment="1" applyProtection="1">
      <alignment horizontal="left"/>
    </xf>
    <xf numFmtId="0" fontId="17" fillId="4" borderId="7" xfId="0" applyFont="1" applyFill="1" applyBorder="1" applyAlignment="1" applyProtection="1">
      <alignment horizontal="left"/>
    </xf>
    <xf numFmtId="2" fontId="14" fillId="3" borderId="3" xfId="0" applyNumberFormat="1" applyFont="1" applyFill="1" applyBorder="1" applyAlignment="1" applyProtection="1">
      <alignment horizontal="left" indent="1"/>
    </xf>
    <xf numFmtId="0" fontId="14" fillId="3" borderId="3" xfId="0" applyFont="1" applyFill="1" applyBorder="1" applyAlignment="1" applyProtection="1">
      <alignment horizontal="left" indent="1"/>
    </xf>
    <xf numFmtId="0" fontId="14" fillId="3" borderId="5" xfId="0" applyFont="1" applyFill="1" applyBorder="1" applyAlignment="1" applyProtection="1">
      <alignment horizontal="left" indent="1"/>
    </xf>
    <xf numFmtId="1" fontId="1" fillId="3" borderId="0" xfId="0" applyNumberFormat="1" applyFont="1" applyFill="1" applyBorder="1" applyAlignment="1" applyProtection="1">
      <alignment horizontal="left"/>
    </xf>
    <xf numFmtId="1" fontId="1" fillId="3" borderId="4" xfId="0" applyNumberFormat="1" applyFont="1" applyFill="1" applyBorder="1" applyAlignment="1" applyProtection="1">
      <alignment horizontal="left"/>
    </xf>
    <xf numFmtId="2" fontId="1" fillId="3" borderId="4" xfId="0" applyNumberFormat="1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indent="1"/>
    </xf>
    <xf numFmtId="0" fontId="2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 wrapText="1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indent="1"/>
    </xf>
    <xf numFmtId="0" fontId="14" fillId="4" borderId="0" xfId="0" applyFont="1" applyFill="1" applyBorder="1" applyAlignment="1" applyProtection="1">
      <alignment horizontal="left"/>
    </xf>
    <xf numFmtId="0" fontId="1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 indent="1"/>
    </xf>
    <xf numFmtId="2" fontId="1" fillId="4" borderId="0" xfId="0" applyNumberFormat="1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3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2" fontId="14" fillId="4" borderId="0" xfId="0" applyNumberFormat="1" applyFont="1" applyFill="1" applyBorder="1" applyAlignment="1" applyProtection="1">
      <alignment horizontal="left" indent="1"/>
    </xf>
    <xf numFmtId="0" fontId="7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1" fontId="1" fillId="4" borderId="0" xfId="0" applyNumberFormat="1" applyFont="1" applyFill="1" applyBorder="1" applyAlignment="1" applyProtection="1">
      <alignment horizontal="left"/>
    </xf>
    <xf numFmtId="1" fontId="2" fillId="4" borderId="0" xfId="0" applyNumberFormat="1" applyFont="1" applyFill="1" applyBorder="1" applyAlignment="1" applyProtection="1">
      <alignment horizontal="left"/>
    </xf>
    <xf numFmtId="0" fontId="7" fillId="4" borderId="0" xfId="0" applyFont="1" applyFill="1" applyBorder="1" applyProtection="1"/>
    <xf numFmtId="0" fontId="7" fillId="2" borderId="0" xfId="0" applyFont="1" applyFill="1" applyBorder="1" applyAlignment="1" applyProtection="1">
      <alignment horizontal="left" indent="1"/>
    </xf>
    <xf numFmtId="0" fontId="1" fillId="4" borderId="8" xfId="0" applyFont="1" applyFill="1" applyBorder="1" applyProtection="1"/>
    <xf numFmtId="0" fontId="1" fillId="4" borderId="2" xfId="0" applyFont="1" applyFill="1" applyBorder="1" applyProtection="1"/>
    <xf numFmtId="0" fontId="1" fillId="4" borderId="6" xfId="0" applyFont="1" applyFill="1" applyBorder="1" applyProtection="1"/>
    <xf numFmtId="0" fontId="1" fillId="3" borderId="9" xfId="0" applyFont="1" applyFill="1" applyBorder="1" applyProtection="1"/>
    <xf numFmtId="0" fontId="1" fillId="3" borderId="3" xfId="0" applyFont="1" applyFill="1" applyBorder="1" applyProtection="1"/>
    <xf numFmtId="0" fontId="1" fillId="3" borderId="10" xfId="0" applyFont="1" applyFill="1" applyBorder="1" applyProtection="1"/>
    <xf numFmtId="0" fontId="1" fillId="3" borderId="5" xfId="0" applyFont="1" applyFill="1" applyBorder="1" applyProtection="1"/>
    <xf numFmtId="0" fontId="1" fillId="4" borderId="2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horizontal="left" indent="1"/>
    </xf>
    <xf numFmtId="2" fontId="1" fillId="3" borderId="0" xfId="0" applyNumberFormat="1" applyFont="1" applyFill="1" applyBorder="1" applyAlignment="1" applyProtection="1">
      <alignment horizontal="left" indent="1"/>
    </xf>
    <xf numFmtId="1" fontId="1" fillId="3" borderId="3" xfId="0" applyNumberFormat="1" applyFont="1" applyFill="1" applyBorder="1" applyAlignment="1" applyProtection="1">
      <alignment horizontal="left"/>
    </xf>
    <xf numFmtId="2" fontId="1" fillId="3" borderId="4" xfId="0" applyNumberFormat="1" applyFont="1" applyFill="1" applyBorder="1" applyAlignment="1" applyProtection="1">
      <alignment horizontal="left" indent="1"/>
    </xf>
    <xf numFmtId="1" fontId="1" fillId="3" borderId="5" xfId="0" applyNumberFormat="1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2" fontId="1" fillId="2" borderId="0" xfId="0" applyNumberFormat="1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" fillId="4" borderId="12" xfId="0" applyFont="1" applyFill="1" applyBorder="1" applyProtection="1"/>
    <xf numFmtId="1" fontId="17" fillId="3" borderId="7" xfId="0" applyNumberFormat="1" applyFont="1" applyFill="1" applyBorder="1" applyAlignment="1" applyProtection="1">
      <alignment horizontal="left"/>
    </xf>
    <xf numFmtId="0" fontId="17" fillId="3" borderId="7" xfId="0" applyFont="1" applyFill="1" applyBorder="1" applyProtection="1"/>
    <xf numFmtId="0" fontId="14" fillId="4" borderId="6" xfId="0" applyFont="1" applyFill="1" applyBorder="1" applyAlignment="1" applyProtection="1">
      <alignment vertical="center"/>
    </xf>
    <xf numFmtId="1" fontId="1" fillId="4" borderId="0" xfId="0" applyNumberFormat="1" applyFont="1" applyFill="1" applyBorder="1" applyProtection="1"/>
    <xf numFmtId="0" fontId="1" fillId="3" borderId="3" xfId="0" applyFont="1" applyFill="1" applyBorder="1" applyAlignment="1" applyProtection="1">
      <alignment horizontal="left" indent="1"/>
    </xf>
    <xf numFmtId="0" fontId="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1" fillId="4" borderId="2" xfId="0" applyFont="1" applyFill="1" applyBorder="1" applyAlignment="1" applyProtection="1">
      <alignment horizontal="left" vertical="center"/>
    </xf>
    <xf numFmtId="2" fontId="1" fillId="4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1" fontId="1" fillId="4" borderId="0" xfId="0" applyNumberFormat="1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2" fontId="1" fillId="0" borderId="0" xfId="0" applyNumberFormat="1" applyFont="1" applyFill="1" applyBorder="1" applyProtection="1"/>
    <xf numFmtId="0" fontId="2" fillId="3" borderId="7" xfId="0" applyFont="1" applyFill="1" applyBorder="1" applyProtection="1"/>
    <xf numFmtId="1" fontId="17" fillId="3" borderId="7" xfId="0" applyNumberFormat="1" applyFont="1" applyFill="1" applyBorder="1" applyProtection="1"/>
    <xf numFmtId="0" fontId="11" fillId="4" borderId="0" xfId="0" applyFont="1" applyFill="1" applyBorder="1" applyProtection="1"/>
    <xf numFmtId="0" fontId="1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right"/>
    </xf>
    <xf numFmtId="1" fontId="2" fillId="4" borderId="0" xfId="0" applyNumberFormat="1" applyFont="1" applyFill="1" applyBorder="1" applyProtection="1"/>
    <xf numFmtId="0" fontId="2" fillId="4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indent="5"/>
    </xf>
    <xf numFmtId="2" fontId="14" fillId="3" borderId="0" xfId="1" applyNumberFormat="1" applyFont="1" applyFill="1" applyBorder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left" indent="1"/>
      <protection locked="0"/>
    </xf>
    <xf numFmtId="49" fontId="1" fillId="3" borderId="0" xfId="0" applyNumberFormat="1" applyFont="1" applyFill="1" applyBorder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left" indent="5"/>
    </xf>
    <xf numFmtId="49" fontId="1" fillId="0" borderId="0" xfId="0" applyNumberFormat="1" applyFont="1" applyFill="1" applyBorder="1" applyAlignment="1" applyProtection="1">
      <alignment horizontal="left" indent="1"/>
    </xf>
    <xf numFmtId="49" fontId="1" fillId="0" borderId="0" xfId="0" applyNumberFormat="1" applyFont="1" applyFill="1" applyBorder="1" applyAlignment="1" applyProtection="1">
      <alignment horizontal="left"/>
    </xf>
    <xf numFmtId="49" fontId="1" fillId="3" borderId="0" xfId="0" applyNumberFormat="1" applyFont="1" applyFill="1" applyBorder="1" applyAlignment="1" applyProtection="1">
      <alignment horizontal="left"/>
    </xf>
    <xf numFmtId="49" fontId="14" fillId="3" borderId="0" xfId="1" applyNumberFormat="1" applyFont="1" applyFill="1" applyBorder="1" applyAlignment="1" applyProtection="1">
      <alignment horizontal="left" indent="1"/>
    </xf>
    <xf numFmtId="164" fontId="14" fillId="3" borderId="0" xfId="1" applyNumberFormat="1" applyFont="1" applyFill="1" applyBorder="1" applyAlignment="1" applyProtection="1">
      <alignment horizontal="left" indent="1"/>
    </xf>
    <xf numFmtId="49" fontId="1" fillId="0" borderId="0" xfId="0" applyNumberFormat="1" applyFont="1" applyFill="1" applyBorder="1" applyAlignment="1" applyProtection="1">
      <alignment horizontal="left" indent="1"/>
      <protection locked="0"/>
    </xf>
    <xf numFmtId="49" fontId="14" fillId="0" borderId="0" xfId="0" applyNumberFormat="1" applyFont="1" applyFill="1" applyBorder="1" applyAlignment="1" applyProtection="1">
      <alignment horizontal="left" indent="1"/>
      <protection locked="0"/>
    </xf>
    <xf numFmtId="0" fontId="2" fillId="4" borderId="2" xfId="0" applyFont="1" applyFill="1" applyBorder="1" applyAlignment="1" applyProtection="1">
      <alignment horizontal="center" vertical="center"/>
    </xf>
    <xf numFmtId="2" fontId="11" fillId="3" borderId="4" xfId="0" applyNumberFormat="1" applyFont="1" applyFill="1" applyBorder="1" applyAlignment="1" applyProtection="1">
      <alignment horizontal="left"/>
    </xf>
    <xf numFmtId="0" fontId="17" fillId="4" borderId="4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1" fontId="1" fillId="4" borderId="7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1" fontId="14" fillId="4" borderId="7" xfId="0" applyNumberFormat="1" applyFont="1" applyFill="1" applyBorder="1" applyAlignment="1" applyProtection="1">
      <alignment horizontal="center"/>
    </xf>
    <xf numFmtId="0" fontId="14" fillId="4" borderId="7" xfId="0" applyFont="1" applyFill="1" applyBorder="1" applyAlignment="1" applyProtection="1">
      <alignment horizontal="left"/>
    </xf>
    <xf numFmtId="1" fontId="14" fillId="4" borderId="7" xfId="0" applyNumberFormat="1" applyFont="1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 indent="1"/>
    </xf>
    <xf numFmtId="0" fontId="1" fillId="3" borderId="0" xfId="0" applyFont="1" applyFill="1" applyBorder="1" applyAlignment="1" applyProtection="1">
      <alignment horizontal="left" indent="1"/>
    </xf>
    <xf numFmtId="1" fontId="1" fillId="3" borderId="0" xfId="0" applyNumberFormat="1" applyFont="1" applyFill="1" applyBorder="1" applyAlignment="1" applyProtection="1">
      <alignment horizontal="left"/>
    </xf>
    <xf numFmtId="1" fontId="1" fillId="3" borderId="3" xfId="0" applyNumberFormat="1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horizontal="left" vertical="top" wrapText="1"/>
    </xf>
    <xf numFmtId="0" fontId="1" fillId="3" borderId="10" xfId="0" applyFont="1" applyFill="1" applyBorder="1" applyAlignment="1" applyProtection="1">
      <alignment horizontal="left" indent="1"/>
    </xf>
    <xf numFmtId="0" fontId="1" fillId="3" borderId="4" xfId="0" applyFont="1" applyFill="1" applyBorder="1" applyAlignment="1" applyProtection="1">
      <alignment horizontal="left" indent="1"/>
    </xf>
    <xf numFmtId="0" fontId="17" fillId="4" borderId="8" xfId="0" applyFont="1" applyFill="1" applyBorder="1" applyAlignment="1" applyProtection="1">
      <alignment horizontal="left" vertical="center" indent="1"/>
    </xf>
    <xf numFmtId="0" fontId="17" fillId="4" borderId="2" xfId="0" applyFont="1" applyFill="1" applyBorder="1" applyAlignment="1" applyProtection="1">
      <alignment horizontal="left" vertical="center" indent="1"/>
    </xf>
    <xf numFmtId="0" fontId="1" fillId="4" borderId="7" xfId="0" applyFont="1" applyFill="1" applyBorder="1" applyAlignment="1" applyProtection="1">
      <alignment horizontal="left"/>
    </xf>
    <xf numFmtId="0" fontId="1" fillId="4" borderId="13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 vertical="center" wrapText="1"/>
    </xf>
    <xf numFmtId="0" fontId="15" fillId="2" borderId="0" xfId="0" applyFont="1" applyFill="1" applyAlignment="1" applyProtection="1">
      <alignment horizontal="left" wrapText="1"/>
    </xf>
    <xf numFmtId="0" fontId="17" fillId="4" borderId="2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left" indent="1"/>
      <protection locked="0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 indent="1"/>
      <protection locked="0"/>
    </xf>
    <xf numFmtId="0" fontId="17" fillId="4" borderId="7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left" indent="1"/>
    </xf>
    <xf numFmtId="0" fontId="17" fillId="4" borderId="7" xfId="0" applyFont="1" applyFill="1" applyBorder="1" applyAlignment="1" applyProtection="1">
      <alignment horizontal="left" indent="1"/>
    </xf>
    <xf numFmtId="0" fontId="15" fillId="4" borderId="0" xfId="0" applyFont="1" applyFill="1" applyBorder="1" applyAlignment="1" applyProtection="1">
      <alignment horizontal="left" wrapText="1"/>
    </xf>
    <xf numFmtId="0" fontId="13" fillId="4" borderId="0" xfId="0" applyFont="1" applyFill="1" applyBorder="1" applyAlignment="1" applyProtection="1">
      <alignment horizontal="left" vertical="center" wrapText="1" indent="7"/>
    </xf>
    <xf numFmtId="0" fontId="9" fillId="4" borderId="0" xfId="0" applyFont="1" applyFill="1" applyBorder="1" applyAlignment="1" applyProtection="1">
      <alignment horizontal="left" vertical="center" wrapText="1" indent="9"/>
    </xf>
    <xf numFmtId="0" fontId="4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indent="1"/>
    </xf>
    <xf numFmtId="0" fontId="1" fillId="4" borderId="0" xfId="0" applyFont="1" applyFill="1" applyBorder="1" applyAlignment="1" applyProtection="1">
      <alignment horizontal="left" indent="1"/>
    </xf>
    <xf numFmtId="0" fontId="4" fillId="4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wrapText="1"/>
    </xf>
    <xf numFmtId="0" fontId="4" fillId="4" borderId="0" xfId="0" applyFont="1" applyFill="1" applyAlignment="1" applyProtection="1">
      <alignment horizontal="left" vertical="top" wrapText="1"/>
    </xf>
    <xf numFmtId="0" fontId="15" fillId="4" borderId="0" xfId="0" applyFont="1" applyFill="1" applyAlignment="1" applyProtection="1">
      <alignment horizontal="left" wrapText="1"/>
    </xf>
    <xf numFmtId="0" fontId="9" fillId="4" borderId="0" xfId="0" applyFont="1" applyFill="1" applyAlignment="1" applyProtection="1">
      <alignment horizontal="left" vertical="center" wrapText="1" indent="9"/>
    </xf>
    <xf numFmtId="0" fontId="6" fillId="4" borderId="0" xfId="0" applyFont="1" applyFill="1" applyAlignment="1" applyProtection="1">
      <alignment horizontal="left" indent="1"/>
    </xf>
    <xf numFmtId="0" fontId="4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horizontal="left" wrapText="1"/>
    </xf>
    <xf numFmtId="0" fontId="1" fillId="4" borderId="7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GBox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GBox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85725</xdr:rowOff>
    </xdr:from>
    <xdr:to>
      <xdr:col>3</xdr:col>
      <xdr:colOff>1438275</xdr:colOff>
      <xdr:row>2</xdr:row>
      <xdr:rowOff>28575</xdr:rowOff>
    </xdr:to>
    <xdr:pic>
      <xdr:nvPicPr>
        <xdr:cNvPr id="7211" name="Picture 36" descr="octagam10_100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47650"/>
          <a:ext cx="1571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50800</xdr:rowOff>
        </xdr:from>
        <xdr:to>
          <xdr:col>11</xdr:col>
          <xdr:colOff>25400</xdr:colOff>
          <xdr:row>8</xdr:row>
          <xdr:rowOff>25400</xdr:rowOff>
        </xdr:to>
        <xdr:sp macro="" textlink="">
          <xdr:nvSpPr>
            <xdr:cNvPr id="7189" name="Group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navn: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50800</xdr:rowOff>
        </xdr:from>
        <xdr:to>
          <xdr:col>7</xdr:col>
          <xdr:colOff>19050</xdr:colOff>
          <xdr:row>11</xdr:row>
          <xdr:rowOff>25400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personnummer: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50800</xdr:rowOff>
        </xdr:from>
        <xdr:to>
          <xdr:col>11</xdr:col>
          <xdr:colOff>50800</xdr:colOff>
          <xdr:row>11</xdr:row>
          <xdr:rowOff>25400</xdr:rowOff>
        </xdr:to>
        <xdr:sp macro="" textlink="">
          <xdr:nvSpPr>
            <xdr:cNvPr id="7191" name="Group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vekt: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50800</xdr:rowOff>
        </xdr:from>
        <xdr:to>
          <xdr:col>7</xdr:col>
          <xdr:colOff>19050</xdr:colOff>
          <xdr:row>14</xdr:row>
          <xdr:rowOff>25400</xdr:rowOff>
        </xdr:to>
        <xdr:sp macro="" textlink="">
          <xdr:nvSpPr>
            <xdr:cNvPr id="7192" name="Group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Dose (g Octagam per kg kroppsvekt):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387350</xdr:colOff>
          <xdr:row>40</xdr:row>
          <xdr:rowOff>101600</xdr:rowOff>
        </xdr:from>
        <xdr:to>
          <xdr:col>11</xdr:col>
          <xdr:colOff>222250</xdr:colOff>
          <xdr:row>42</xdr:row>
          <xdr:rowOff>6350</xdr:rowOff>
        </xdr:to>
        <xdr:sp macro="" textlink="">
          <xdr:nvSpPr>
            <xdr:cNvPr id="7200" name="Button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1438275</xdr:colOff>
      <xdr:row>1</xdr:row>
      <xdr:rowOff>381000</xdr:rowOff>
    </xdr:to>
    <xdr:pic>
      <xdr:nvPicPr>
        <xdr:cNvPr id="6186" name="Picture 35" descr="octagam10_100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304800"/>
          <a:ext cx="1571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50800</xdr:rowOff>
        </xdr:from>
        <xdr:to>
          <xdr:col>12</xdr:col>
          <xdr:colOff>25400</xdr:colOff>
          <xdr:row>8</xdr:row>
          <xdr:rowOff>12700</xdr:rowOff>
        </xdr:to>
        <xdr:sp macro="" textlink="">
          <xdr:nvSpPr>
            <xdr:cNvPr id="6169" name="Group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navn: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50800</xdr:rowOff>
        </xdr:from>
        <xdr:to>
          <xdr:col>6</xdr:col>
          <xdr:colOff>38100</xdr:colOff>
          <xdr:row>11</xdr:row>
          <xdr:rowOff>25400</xdr:rowOff>
        </xdr:to>
        <xdr:sp macro="" textlink="">
          <xdr:nvSpPr>
            <xdr:cNvPr id="6170" name="Group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personnummer: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9</xdr:row>
          <xdr:rowOff>50800</xdr:rowOff>
        </xdr:from>
        <xdr:to>
          <xdr:col>12</xdr:col>
          <xdr:colOff>44450</xdr:colOff>
          <xdr:row>11</xdr:row>
          <xdr:rowOff>25400</xdr:rowOff>
        </xdr:to>
        <xdr:sp macro="" textlink="">
          <xdr:nvSpPr>
            <xdr:cNvPr id="6171" name="Group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vekt: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50800</xdr:rowOff>
        </xdr:from>
        <xdr:to>
          <xdr:col>6</xdr:col>
          <xdr:colOff>25400</xdr:colOff>
          <xdr:row>14</xdr:row>
          <xdr:rowOff>25400</xdr:rowOff>
        </xdr:to>
        <xdr:sp macro="" textlink="">
          <xdr:nvSpPr>
            <xdr:cNvPr id="6172" name="Group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Oppgi ml Octagam: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146050</xdr:colOff>
          <xdr:row>41</xdr:row>
          <xdr:rowOff>101600</xdr:rowOff>
        </xdr:from>
        <xdr:to>
          <xdr:col>12</xdr:col>
          <xdr:colOff>222250</xdr:colOff>
          <xdr:row>43</xdr:row>
          <xdr:rowOff>38100</xdr:rowOff>
        </xdr:to>
        <xdr:sp macro="" textlink="">
          <xdr:nvSpPr>
            <xdr:cNvPr id="6173" name="Butto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104775</xdr:rowOff>
    </xdr:from>
    <xdr:to>
      <xdr:col>3</xdr:col>
      <xdr:colOff>1457325</xdr:colOff>
      <xdr:row>2</xdr:row>
      <xdr:rowOff>28575</xdr:rowOff>
    </xdr:to>
    <xdr:pic>
      <xdr:nvPicPr>
        <xdr:cNvPr id="5164" name="Picture 37" descr="octagam10_100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8600"/>
          <a:ext cx="1571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50800</xdr:rowOff>
        </xdr:from>
        <xdr:to>
          <xdr:col>11</xdr:col>
          <xdr:colOff>57150</xdr:colOff>
          <xdr:row>8</xdr:row>
          <xdr:rowOff>25400</xdr:rowOff>
        </xdr:to>
        <xdr:sp macro="" textlink="">
          <xdr:nvSpPr>
            <xdr:cNvPr id="5146" name="Group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navn: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50800</xdr:rowOff>
        </xdr:from>
        <xdr:to>
          <xdr:col>6</xdr:col>
          <xdr:colOff>19050</xdr:colOff>
          <xdr:row>11</xdr:row>
          <xdr:rowOff>25400</xdr:rowOff>
        </xdr:to>
        <xdr:sp macro="" textlink="">
          <xdr:nvSpPr>
            <xdr:cNvPr id="5147" name="Group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personnummer: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9</xdr:row>
          <xdr:rowOff>50800</xdr:rowOff>
        </xdr:from>
        <xdr:to>
          <xdr:col>11</xdr:col>
          <xdr:colOff>44450</xdr:colOff>
          <xdr:row>11</xdr:row>
          <xdr:rowOff>25400</xdr:rowOff>
        </xdr:to>
        <xdr:sp macro="" textlink="">
          <xdr:nvSpPr>
            <xdr:cNvPr id="5148" name="Group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Pasientens vekt: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50800</xdr:rowOff>
        </xdr:from>
        <xdr:to>
          <xdr:col>6</xdr:col>
          <xdr:colOff>25400</xdr:colOff>
          <xdr:row>14</xdr:row>
          <xdr:rowOff>25400</xdr:rowOff>
        </xdr:to>
        <xdr:sp macro="" textlink="">
          <xdr:nvSpPr>
            <xdr:cNvPr id="5149" name="Group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dose Octagam (g):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41</xdr:row>
          <xdr:rowOff>101600</xdr:rowOff>
        </xdr:from>
        <xdr:to>
          <xdr:col>13</xdr:col>
          <xdr:colOff>0</xdr:colOff>
          <xdr:row>43</xdr:row>
          <xdr:rowOff>38100</xdr:rowOff>
        </xdr:to>
        <xdr:sp macro="" textlink="">
          <xdr:nvSpPr>
            <xdr:cNvPr id="5150" name="Butto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9.bin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15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sheetData/>
  <customSheetViews>
    <customSheetView guid="{A29A3673-491D-4BF5-9EB5-AAAD09A71D56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B151"/>
  <sheetViews>
    <sheetView showGridLines="0" tabSelected="1" topLeftCell="A13" zoomScaleNormal="100" workbookViewId="0">
      <selection activeCell="D8" sqref="D8:K8"/>
    </sheetView>
  </sheetViews>
  <sheetFormatPr defaultColWidth="9.1796875" defaultRowHeight="12.5" x14ac:dyDescent="0.25"/>
  <cols>
    <col min="1" max="1" width="2.81640625" style="60" customWidth="1"/>
    <col min="2" max="2" width="3.7265625" style="12" customWidth="1"/>
    <col min="3" max="3" width="2" style="12" customWidth="1"/>
    <col min="4" max="4" width="25.26953125" style="12" customWidth="1"/>
    <col min="5" max="5" width="7.1796875" style="12" customWidth="1"/>
    <col min="6" max="6" width="9.26953125" style="12" hidden="1" customWidth="1"/>
    <col min="7" max="7" width="4.54296875" style="12" customWidth="1"/>
    <col min="8" max="8" width="5.81640625" style="12" customWidth="1"/>
    <col min="9" max="9" width="10.81640625" style="12" customWidth="1"/>
    <col min="10" max="10" width="5.26953125" style="11" customWidth="1"/>
    <col min="11" max="11" width="14.26953125" style="12" customWidth="1"/>
    <col min="12" max="12" width="10.26953125" style="12" customWidth="1"/>
    <col min="13" max="13" width="2.1796875" style="12" customWidth="1"/>
    <col min="14" max="14" width="9.1796875" style="60"/>
    <col min="15" max="15" width="7" style="60" customWidth="1"/>
    <col min="16" max="28" width="9.1796875" style="60"/>
    <col min="29" max="16384" width="9.1796875" style="12"/>
  </cols>
  <sheetData>
    <row r="1" spans="1:28" s="60" customFormat="1" x14ac:dyDescent="0.25">
      <c r="J1" s="61"/>
    </row>
    <row r="2" spans="1:28" s="60" customFormat="1" ht="23.25" customHeight="1" x14ac:dyDescent="0.25">
      <c r="B2" s="8"/>
      <c r="C2" s="8"/>
      <c r="D2" s="8"/>
      <c r="E2" s="8"/>
      <c r="F2" s="8"/>
      <c r="G2" s="8"/>
      <c r="H2" s="8"/>
      <c r="I2" s="8"/>
      <c r="J2" s="43"/>
      <c r="K2" s="8"/>
      <c r="L2" s="8"/>
      <c r="M2" s="8"/>
    </row>
    <row r="3" spans="1:28" ht="66" customHeight="1" x14ac:dyDescent="0.25">
      <c r="C3" s="157" t="s">
        <v>34</v>
      </c>
      <c r="D3" s="157"/>
      <c r="E3" s="157"/>
      <c r="F3" s="157"/>
      <c r="G3" s="157"/>
      <c r="H3" s="157"/>
      <c r="I3" s="157"/>
      <c r="J3" s="157"/>
      <c r="K3" s="157"/>
    </row>
    <row r="4" spans="1:28" ht="27.75" customHeight="1" x14ac:dyDescent="0.3">
      <c r="C4" s="158" t="s">
        <v>29</v>
      </c>
      <c r="D4" s="158"/>
      <c r="E4" s="158"/>
      <c r="F4" s="158"/>
      <c r="G4" s="158"/>
      <c r="H4" s="158"/>
      <c r="I4" s="158"/>
      <c r="J4" s="158"/>
      <c r="K4" s="158"/>
    </row>
    <row r="5" spans="1:28" ht="15" customHeight="1" x14ac:dyDescent="0.3">
      <c r="D5" s="19"/>
      <c r="E5" s="19"/>
      <c r="F5" s="19"/>
      <c r="G5" s="19"/>
      <c r="H5" s="19"/>
      <c r="I5" s="19"/>
      <c r="J5" s="19"/>
      <c r="K5" s="19"/>
    </row>
    <row r="6" spans="1:28" ht="16.5" customHeight="1" x14ac:dyDescent="0.25">
      <c r="C6" s="79"/>
      <c r="D6" s="32" t="s">
        <v>18</v>
      </c>
      <c r="E6" s="33"/>
      <c r="F6" s="33"/>
      <c r="G6" s="33"/>
      <c r="H6" s="33"/>
      <c r="I6" s="33"/>
      <c r="J6" s="34"/>
      <c r="K6" s="80"/>
      <c r="L6" s="81"/>
    </row>
    <row r="7" spans="1:28" x14ac:dyDescent="0.25">
      <c r="C7" s="82"/>
      <c r="D7" s="14"/>
      <c r="E7" s="14"/>
      <c r="F7" s="14"/>
      <c r="G7" s="14"/>
      <c r="H7" s="14"/>
      <c r="I7" s="14"/>
      <c r="J7" s="15"/>
      <c r="K7" s="18"/>
      <c r="L7" s="83"/>
    </row>
    <row r="8" spans="1:28" x14ac:dyDescent="0.25">
      <c r="C8" s="82"/>
      <c r="D8" s="162"/>
      <c r="E8" s="162"/>
      <c r="F8" s="162"/>
      <c r="G8" s="162"/>
      <c r="H8" s="162"/>
      <c r="I8" s="162"/>
      <c r="J8" s="162"/>
      <c r="K8" s="162"/>
      <c r="L8" s="83"/>
    </row>
    <row r="9" spans="1:28" x14ac:dyDescent="0.25">
      <c r="C9" s="82"/>
      <c r="D9" s="124"/>
      <c r="E9" s="124"/>
      <c r="F9" s="124"/>
      <c r="G9" s="124"/>
      <c r="H9" s="124"/>
      <c r="I9" s="124"/>
      <c r="J9" s="124"/>
      <c r="K9" s="124"/>
      <c r="L9" s="83"/>
    </row>
    <row r="10" spans="1:28" x14ac:dyDescent="0.25">
      <c r="C10" s="82"/>
      <c r="D10" s="124"/>
      <c r="E10" s="124"/>
      <c r="F10" s="124"/>
      <c r="G10" s="124"/>
      <c r="H10" s="124"/>
      <c r="I10" s="124"/>
      <c r="J10" s="124"/>
      <c r="K10" s="124"/>
      <c r="L10" s="83"/>
    </row>
    <row r="11" spans="1:28" x14ac:dyDescent="0.25">
      <c r="C11" s="82"/>
      <c r="D11" s="162"/>
      <c r="E11" s="162"/>
      <c r="F11" s="162"/>
      <c r="G11" s="162"/>
      <c r="H11" s="124"/>
      <c r="I11" s="132"/>
      <c r="J11" s="125"/>
      <c r="K11" s="126" t="s">
        <v>14</v>
      </c>
      <c r="L11" s="83"/>
    </row>
    <row r="12" spans="1:28" x14ac:dyDescent="0.25">
      <c r="C12" s="82"/>
      <c r="D12" s="124"/>
      <c r="E12" s="124"/>
      <c r="F12" s="124"/>
      <c r="G12" s="124"/>
      <c r="H12" s="124"/>
      <c r="I12" s="124"/>
      <c r="J12" s="124"/>
      <c r="K12" s="124"/>
      <c r="L12" s="83"/>
    </row>
    <row r="13" spans="1:28" x14ac:dyDescent="0.25">
      <c r="C13" s="82"/>
      <c r="D13" s="124"/>
      <c r="E13" s="124"/>
      <c r="F13" s="124"/>
      <c r="G13" s="124"/>
      <c r="H13" s="124"/>
      <c r="I13" s="124"/>
      <c r="J13" s="124"/>
      <c r="K13" s="124"/>
      <c r="L13" s="83"/>
    </row>
    <row r="14" spans="1:28" x14ac:dyDescent="0.25">
      <c r="C14" s="82"/>
      <c r="D14" s="123"/>
      <c r="E14" s="161" t="s">
        <v>13</v>
      </c>
      <c r="F14" s="161"/>
      <c r="G14" s="161"/>
      <c r="H14" s="124"/>
      <c r="I14" s="124"/>
      <c r="J14" s="124"/>
      <c r="K14" s="124"/>
      <c r="L14" s="83"/>
    </row>
    <row r="15" spans="1:28" ht="9" customHeight="1" x14ac:dyDescent="0.25">
      <c r="C15" s="84"/>
      <c r="D15" s="29"/>
      <c r="E15" s="29"/>
      <c r="F15" s="29"/>
      <c r="G15" s="29"/>
      <c r="H15" s="29"/>
      <c r="I15" s="29"/>
      <c r="J15" s="27"/>
      <c r="K15" s="31"/>
      <c r="L15" s="85"/>
    </row>
    <row r="16" spans="1:28" s="8" customFormat="1" ht="24" customHeight="1" x14ac:dyDescent="0.25">
      <c r="A16" s="66"/>
      <c r="B16" s="6"/>
      <c r="C16" s="6"/>
      <c r="D16" s="10"/>
      <c r="E16" s="10"/>
      <c r="F16" s="10"/>
      <c r="G16" s="10"/>
      <c r="H16" s="10"/>
      <c r="I16" s="10"/>
      <c r="J16" s="2"/>
      <c r="K16" s="6"/>
      <c r="L16" s="6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</row>
    <row r="17" spans="1:28" ht="14.25" customHeight="1" x14ac:dyDescent="0.25">
      <c r="C17" s="79"/>
      <c r="D17" s="23" t="s">
        <v>15</v>
      </c>
      <c r="E17" s="35"/>
      <c r="F17" s="35"/>
      <c r="G17" s="36"/>
      <c r="H17" s="11"/>
      <c r="I17" s="11"/>
    </row>
    <row r="18" spans="1:28" x14ac:dyDescent="0.25">
      <c r="C18" s="82"/>
      <c r="D18" s="16" t="s">
        <v>32</v>
      </c>
      <c r="E18" s="131">
        <f>+E19*0.1</f>
        <v>0</v>
      </c>
      <c r="F18" s="15"/>
      <c r="G18" s="24" t="s">
        <v>16</v>
      </c>
      <c r="H18" s="11"/>
      <c r="I18" s="11"/>
    </row>
    <row r="19" spans="1:28" hidden="1" x14ac:dyDescent="0.25">
      <c r="C19" s="82"/>
      <c r="D19" s="16" t="s">
        <v>9</v>
      </c>
      <c r="E19" s="130">
        <f>I11*D14/0.1</f>
        <v>0</v>
      </c>
      <c r="F19" s="15"/>
      <c r="G19" s="24" t="s">
        <v>12</v>
      </c>
      <c r="H19" s="11"/>
      <c r="I19" s="11"/>
    </row>
    <row r="20" spans="1:28" x14ac:dyDescent="0.25">
      <c r="C20" s="84"/>
      <c r="D20" s="25" t="s">
        <v>28</v>
      </c>
      <c r="E20" s="42">
        <f>E19</f>
        <v>0</v>
      </c>
      <c r="F20" s="27"/>
      <c r="G20" s="28" t="s">
        <v>12</v>
      </c>
      <c r="H20" s="11"/>
      <c r="I20" s="11"/>
    </row>
    <row r="21" spans="1:28" x14ac:dyDescent="0.25">
      <c r="D21" s="20"/>
      <c r="E21" s="13"/>
      <c r="F21" s="11"/>
      <c r="G21" s="11"/>
      <c r="H21" s="11"/>
      <c r="I21" s="11"/>
    </row>
    <row r="22" spans="1:28" x14ac:dyDescent="0.25">
      <c r="D22" s="20"/>
      <c r="E22" s="13"/>
      <c r="F22" s="11"/>
      <c r="G22" s="11"/>
      <c r="H22" s="11"/>
      <c r="I22" s="11"/>
    </row>
    <row r="23" spans="1:28" ht="15.75" customHeight="1" x14ac:dyDescent="0.25">
      <c r="C23" s="79"/>
      <c r="D23" s="23" t="s">
        <v>19</v>
      </c>
      <c r="E23" s="37" t="s">
        <v>33</v>
      </c>
      <c r="F23" s="23" t="s">
        <v>10</v>
      </c>
      <c r="G23" s="37"/>
      <c r="H23" s="134" t="s">
        <v>4</v>
      </c>
      <c r="I23" s="37" t="s">
        <v>20</v>
      </c>
      <c r="J23" s="159" t="s">
        <v>11</v>
      </c>
      <c r="K23" s="159"/>
      <c r="L23" s="160"/>
    </row>
    <row r="24" spans="1:28" x14ac:dyDescent="0.25">
      <c r="C24" s="82"/>
      <c r="D24" s="15" t="s">
        <v>0</v>
      </c>
      <c r="E24" s="87">
        <v>30</v>
      </c>
      <c r="F24" s="88">
        <f>E24/60</f>
        <v>0.5</v>
      </c>
      <c r="G24" s="18"/>
      <c r="H24" s="17">
        <f>0.02*60</f>
        <v>1.2</v>
      </c>
      <c r="I24" s="87">
        <f>$I$11*H24</f>
        <v>0</v>
      </c>
      <c r="J24" s="145">
        <f>$I$11*H24*F24</f>
        <v>0</v>
      </c>
      <c r="K24" s="145"/>
      <c r="L24" s="146"/>
    </row>
    <row r="25" spans="1:28" x14ac:dyDescent="0.25">
      <c r="C25" s="82"/>
      <c r="D25" s="15" t="s">
        <v>2</v>
      </c>
      <c r="E25" s="87">
        <v>10</v>
      </c>
      <c r="F25" s="88">
        <f>E25/60</f>
        <v>0.16666666666666666</v>
      </c>
      <c r="G25" s="18"/>
      <c r="H25" s="17">
        <f>0.04*60</f>
        <v>2.4</v>
      </c>
      <c r="I25" s="87">
        <f>$I$11*H25</f>
        <v>0</v>
      </c>
      <c r="J25" s="145">
        <f>$I$11*H25*F25</f>
        <v>0</v>
      </c>
      <c r="K25" s="145"/>
      <c r="L25" s="146"/>
    </row>
    <row r="26" spans="1:28" x14ac:dyDescent="0.25">
      <c r="C26" s="82"/>
      <c r="D26" s="15" t="s">
        <v>3</v>
      </c>
      <c r="E26" s="87">
        <v>10</v>
      </c>
      <c r="F26" s="88">
        <f>E26/60</f>
        <v>0.16666666666666666</v>
      </c>
      <c r="G26" s="18"/>
      <c r="H26" s="17">
        <f>0.06*60</f>
        <v>3.5999999999999996</v>
      </c>
      <c r="I26" s="87">
        <f>$I$11*H26</f>
        <v>0</v>
      </c>
      <c r="J26" s="145">
        <f>$I$11*H26*F26</f>
        <v>0</v>
      </c>
      <c r="K26" s="145"/>
      <c r="L26" s="146"/>
    </row>
    <row r="27" spans="1:28" x14ac:dyDescent="0.25">
      <c r="C27" s="84"/>
      <c r="D27" s="27" t="s">
        <v>1</v>
      </c>
      <c r="E27" s="30" t="e">
        <f>F27*60</f>
        <v>#DIV/0!</v>
      </c>
      <c r="F27" s="90" t="e">
        <f>J27/(H27*I11)</f>
        <v>#DIV/0!</v>
      </c>
      <c r="G27" s="31"/>
      <c r="H27" s="26">
        <f>0.12*60</f>
        <v>7.1999999999999993</v>
      </c>
      <c r="I27" s="30">
        <f>$I$11*H27</f>
        <v>0</v>
      </c>
      <c r="J27" s="54">
        <f>L28-J26-J25-J24</f>
        <v>0</v>
      </c>
      <c r="K27" s="54"/>
      <c r="L27" s="91"/>
    </row>
    <row r="28" spans="1:28" s="22" customFormat="1" ht="13" hidden="1" x14ac:dyDescent="0.3">
      <c r="A28" s="66"/>
      <c r="D28" s="13"/>
      <c r="G28" s="13"/>
      <c r="I28" s="13"/>
      <c r="J28" s="13"/>
      <c r="K28" s="58" t="s">
        <v>5</v>
      </c>
      <c r="L28" s="122">
        <f>E19</f>
        <v>0</v>
      </c>
      <c r="M28" s="13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hidden="1" x14ac:dyDescent="0.25">
      <c r="D29" s="92" t="s">
        <v>7</v>
      </c>
      <c r="E29" s="93" t="e">
        <f>SUM(E24:E27)</f>
        <v>#DIV/0!</v>
      </c>
      <c r="H29" s="94" t="e">
        <f>SUM(F24:F27)</f>
        <v>#DIV/0!</v>
      </c>
      <c r="I29" s="13"/>
      <c r="J29" s="13"/>
      <c r="K29" s="13"/>
      <c r="L29" s="13"/>
      <c r="M29" s="13"/>
    </row>
    <row r="30" spans="1:28" ht="13" x14ac:dyDescent="0.3">
      <c r="D30" s="137"/>
      <c r="E30" s="93"/>
      <c r="F30" s="13"/>
      <c r="G30" s="13"/>
      <c r="H30" s="13"/>
      <c r="I30" s="13"/>
      <c r="J30" s="13"/>
      <c r="M30" s="96"/>
    </row>
    <row r="31" spans="1:28" ht="13" x14ac:dyDescent="0.3">
      <c r="C31" s="97"/>
      <c r="D31" s="136" t="s">
        <v>21</v>
      </c>
      <c r="E31" s="45" t="e">
        <f>INT(E29/60)</f>
        <v>#DIV/0!</v>
      </c>
      <c r="F31" s="98" t="s">
        <v>8</v>
      </c>
      <c r="G31" s="99" t="s">
        <v>26</v>
      </c>
      <c r="H31" s="47" t="e">
        <f>MOD(E29,60)</f>
        <v>#DIV/0!</v>
      </c>
      <c r="I31" s="48" t="s">
        <v>6</v>
      </c>
      <c r="J31" s="138">
        <f>SUM(J24:L30)/2</f>
        <v>0</v>
      </c>
      <c r="K31" s="152" t="s">
        <v>12</v>
      </c>
      <c r="L31" s="153"/>
      <c r="M31" s="96"/>
    </row>
    <row r="32" spans="1:28" ht="12.75" customHeight="1" x14ac:dyDescent="0.3">
      <c r="D32" s="13"/>
      <c r="E32" s="13"/>
      <c r="F32" s="21"/>
      <c r="G32" s="13"/>
      <c r="H32" s="13"/>
      <c r="I32" s="13"/>
    </row>
    <row r="33" spans="1:28" ht="25.5" customHeight="1" x14ac:dyDescent="0.3">
      <c r="C33" s="155" t="s">
        <v>31</v>
      </c>
      <c r="D33" s="155"/>
      <c r="E33" s="155"/>
      <c r="F33" s="155"/>
      <c r="G33" s="155"/>
      <c r="H33" s="155"/>
      <c r="I33" s="155"/>
      <c r="J33" s="155"/>
      <c r="K33" s="155"/>
      <c r="L33" s="22"/>
      <c r="M33" s="22"/>
      <c r="N33" s="66"/>
    </row>
    <row r="34" spans="1:28" s="22" customFormat="1" ht="21.75" customHeight="1" x14ac:dyDescent="0.25">
      <c r="A34" s="66"/>
      <c r="D34" s="12"/>
      <c r="E34" s="12"/>
      <c r="F34" s="12"/>
      <c r="G34" s="12"/>
      <c r="H34" s="12"/>
      <c r="I34" s="12"/>
      <c r="J34" s="11"/>
      <c r="K34" s="12"/>
      <c r="L34" s="12"/>
      <c r="M34" s="12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s="22" customFormat="1" ht="13" x14ac:dyDescent="0.3">
      <c r="A35" s="66"/>
      <c r="C35" s="156" t="s">
        <v>22</v>
      </c>
      <c r="D35" s="156"/>
      <c r="J35" s="13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ht="13" x14ac:dyDescent="0.3">
      <c r="C36" s="154" t="s">
        <v>23</v>
      </c>
      <c r="D36" s="154"/>
      <c r="E36" s="154"/>
      <c r="F36" s="154"/>
      <c r="G36" s="154"/>
      <c r="H36" s="154"/>
      <c r="I36" s="154"/>
      <c r="J36" s="154"/>
      <c r="K36" s="154"/>
      <c r="L36" s="154"/>
    </row>
    <row r="37" spans="1:28" s="22" customFormat="1" x14ac:dyDescent="0.25">
      <c r="A37" s="66"/>
      <c r="J37" s="13"/>
      <c r="L37" s="12"/>
      <c r="M37" s="12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s="22" customFormat="1" ht="16.5" customHeight="1" x14ac:dyDescent="0.25">
      <c r="A38" s="66"/>
      <c r="C38" s="150" t="s">
        <v>19</v>
      </c>
      <c r="D38" s="151"/>
      <c r="E38" s="37" t="s">
        <v>20</v>
      </c>
      <c r="F38" s="39"/>
      <c r="G38" s="100"/>
      <c r="J38" s="13"/>
      <c r="L38" s="12"/>
      <c r="M38" s="12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s="22" customFormat="1" x14ac:dyDescent="0.25">
      <c r="A39" s="66"/>
      <c r="C39" s="143" t="s">
        <v>0</v>
      </c>
      <c r="D39" s="144"/>
      <c r="E39" s="17">
        <v>90</v>
      </c>
      <c r="F39" s="18"/>
      <c r="G39" s="83"/>
      <c r="J39" s="13"/>
      <c r="L39" s="12"/>
      <c r="M39" s="12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s="22" customFormat="1" x14ac:dyDescent="0.25">
      <c r="A40" s="66"/>
      <c r="C40" s="143" t="s">
        <v>2</v>
      </c>
      <c r="D40" s="144"/>
      <c r="E40" s="17">
        <v>180</v>
      </c>
      <c r="F40" s="18"/>
      <c r="G40" s="83"/>
      <c r="J40" s="13"/>
      <c r="L40" s="12"/>
      <c r="M40" s="12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s="22" customFormat="1" x14ac:dyDescent="0.25">
      <c r="A41" s="66"/>
      <c r="C41" s="143" t="s">
        <v>3</v>
      </c>
      <c r="D41" s="144"/>
      <c r="E41" s="17">
        <v>270</v>
      </c>
      <c r="F41" s="18"/>
      <c r="G41" s="83"/>
      <c r="J41" s="13"/>
      <c r="L41" s="12"/>
      <c r="M41" s="12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s="22" customFormat="1" x14ac:dyDescent="0.25">
      <c r="A42" s="66"/>
      <c r="C42" s="148" t="s">
        <v>1</v>
      </c>
      <c r="D42" s="149"/>
      <c r="E42" s="26">
        <v>540</v>
      </c>
      <c r="F42" s="31"/>
      <c r="G42" s="85"/>
      <c r="J42" s="13"/>
      <c r="L42" s="12"/>
      <c r="M42" s="12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s="22" customFormat="1" ht="16.5" customHeight="1" x14ac:dyDescent="0.25">
      <c r="A43" s="66"/>
      <c r="D43" s="22" t="s">
        <v>24</v>
      </c>
      <c r="J43" s="13"/>
      <c r="L43" s="12"/>
      <c r="M43" s="12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s="22" customFormat="1" x14ac:dyDescent="0.25">
      <c r="A44" s="66"/>
      <c r="J44" s="13"/>
      <c r="L44" s="12"/>
      <c r="M44" s="12"/>
      <c r="N44" s="66"/>
      <c r="O44" s="66"/>
      <c r="P44" s="66"/>
      <c r="Q44" s="101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s="22" customFormat="1" ht="44.25" customHeight="1" x14ac:dyDescent="0.25">
      <c r="A45" s="66"/>
      <c r="C45" s="147" t="s">
        <v>25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2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s="60" customFormat="1" x14ac:dyDescent="0.25">
      <c r="J46" s="61"/>
    </row>
    <row r="47" spans="1:28" s="60" customFormat="1" x14ac:dyDescent="0.25">
      <c r="J47" s="61"/>
    </row>
    <row r="48" spans="1:28" s="60" customFormat="1" x14ac:dyDescent="0.25">
      <c r="J48" s="61"/>
    </row>
    <row r="49" spans="10:10" s="60" customFormat="1" x14ac:dyDescent="0.25">
      <c r="J49" s="61"/>
    </row>
    <row r="50" spans="10:10" s="60" customFormat="1" x14ac:dyDescent="0.25">
      <c r="J50" s="61"/>
    </row>
    <row r="51" spans="10:10" s="60" customFormat="1" x14ac:dyDescent="0.25">
      <c r="J51" s="61"/>
    </row>
    <row r="52" spans="10:10" s="60" customFormat="1" x14ac:dyDescent="0.25">
      <c r="J52" s="61"/>
    </row>
    <row r="53" spans="10:10" s="60" customFormat="1" x14ac:dyDescent="0.25">
      <c r="J53" s="61"/>
    </row>
    <row r="54" spans="10:10" s="60" customFormat="1" x14ac:dyDescent="0.25">
      <c r="J54" s="61"/>
    </row>
    <row r="55" spans="10:10" s="60" customFormat="1" x14ac:dyDescent="0.25">
      <c r="J55" s="61"/>
    </row>
    <row r="56" spans="10:10" s="60" customFormat="1" x14ac:dyDescent="0.25">
      <c r="J56" s="61"/>
    </row>
    <row r="57" spans="10:10" s="60" customFormat="1" x14ac:dyDescent="0.25">
      <c r="J57" s="61"/>
    </row>
    <row r="58" spans="10:10" s="60" customFormat="1" x14ac:dyDescent="0.25">
      <c r="J58" s="61"/>
    </row>
    <row r="59" spans="10:10" s="60" customFormat="1" x14ac:dyDescent="0.25">
      <c r="J59" s="61"/>
    </row>
    <row r="60" spans="10:10" s="60" customFormat="1" x14ac:dyDescent="0.25">
      <c r="J60" s="61"/>
    </row>
    <row r="61" spans="10:10" s="60" customFormat="1" x14ac:dyDescent="0.25">
      <c r="J61" s="61"/>
    </row>
    <row r="62" spans="10:10" s="60" customFormat="1" x14ac:dyDescent="0.25">
      <c r="J62" s="61"/>
    </row>
    <row r="63" spans="10:10" s="60" customFormat="1" x14ac:dyDescent="0.25">
      <c r="J63" s="61"/>
    </row>
    <row r="64" spans="10:10" s="60" customFormat="1" x14ac:dyDescent="0.25">
      <c r="J64" s="61"/>
    </row>
    <row r="65" spans="10:10" s="60" customFormat="1" x14ac:dyDescent="0.25">
      <c r="J65" s="61"/>
    </row>
    <row r="66" spans="10:10" s="60" customFormat="1" x14ac:dyDescent="0.25">
      <c r="J66" s="61"/>
    </row>
    <row r="67" spans="10:10" s="60" customFormat="1" x14ac:dyDescent="0.25">
      <c r="J67" s="61"/>
    </row>
    <row r="68" spans="10:10" s="60" customFormat="1" x14ac:dyDescent="0.25">
      <c r="J68" s="61"/>
    </row>
    <row r="69" spans="10:10" s="60" customFormat="1" x14ac:dyDescent="0.25">
      <c r="J69" s="61"/>
    </row>
    <row r="70" spans="10:10" s="60" customFormat="1" x14ac:dyDescent="0.25">
      <c r="J70" s="61"/>
    </row>
    <row r="71" spans="10:10" s="60" customFormat="1" x14ac:dyDescent="0.25">
      <c r="J71" s="61"/>
    </row>
    <row r="72" spans="10:10" s="60" customFormat="1" x14ac:dyDescent="0.25">
      <c r="J72" s="61"/>
    </row>
    <row r="73" spans="10:10" s="60" customFormat="1" x14ac:dyDescent="0.25">
      <c r="J73" s="61"/>
    </row>
    <row r="74" spans="10:10" s="60" customFormat="1" x14ac:dyDescent="0.25">
      <c r="J74" s="61"/>
    </row>
    <row r="75" spans="10:10" s="60" customFormat="1" x14ac:dyDescent="0.25">
      <c r="J75" s="61"/>
    </row>
    <row r="76" spans="10:10" s="60" customFormat="1" x14ac:dyDescent="0.25">
      <c r="J76" s="61"/>
    </row>
    <row r="77" spans="10:10" s="60" customFormat="1" x14ac:dyDescent="0.25">
      <c r="J77" s="61"/>
    </row>
    <row r="78" spans="10:10" s="60" customFormat="1" x14ac:dyDescent="0.25">
      <c r="J78" s="61"/>
    </row>
    <row r="79" spans="10:10" s="60" customFormat="1" x14ac:dyDescent="0.25">
      <c r="J79" s="61"/>
    </row>
    <row r="80" spans="10:10" s="60" customFormat="1" x14ac:dyDescent="0.25">
      <c r="J80" s="61"/>
    </row>
    <row r="81" spans="10:10" s="60" customFormat="1" x14ac:dyDescent="0.25">
      <c r="J81" s="61"/>
    </row>
    <row r="82" spans="10:10" s="60" customFormat="1" x14ac:dyDescent="0.25">
      <c r="J82" s="61"/>
    </row>
    <row r="83" spans="10:10" s="60" customFormat="1" x14ac:dyDescent="0.25">
      <c r="J83" s="61"/>
    </row>
    <row r="84" spans="10:10" s="60" customFormat="1" x14ac:dyDescent="0.25">
      <c r="J84" s="61"/>
    </row>
    <row r="85" spans="10:10" s="60" customFormat="1" x14ac:dyDescent="0.25">
      <c r="J85" s="61"/>
    </row>
    <row r="86" spans="10:10" s="60" customFormat="1" x14ac:dyDescent="0.25">
      <c r="J86" s="61"/>
    </row>
    <row r="87" spans="10:10" s="60" customFormat="1" x14ac:dyDescent="0.25">
      <c r="J87" s="61"/>
    </row>
    <row r="88" spans="10:10" s="60" customFormat="1" x14ac:dyDescent="0.25">
      <c r="J88" s="61"/>
    </row>
    <row r="89" spans="10:10" s="60" customFormat="1" x14ac:dyDescent="0.25">
      <c r="J89" s="61"/>
    </row>
    <row r="90" spans="10:10" s="60" customFormat="1" x14ac:dyDescent="0.25">
      <c r="J90" s="61"/>
    </row>
    <row r="91" spans="10:10" s="60" customFormat="1" x14ac:dyDescent="0.25">
      <c r="J91" s="61"/>
    </row>
    <row r="92" spans="10:10" s="60" customFormat="1" x14ac:dyDescent="0.25">
      <c r="J92" s="61"/>
    </row>
    <row r="93" spans="10:10" s="60" customFormat="1" x14ac:dyDescent="0.25">
      <c r="J93" s="61"/>
    </row>
    <row r="94" spans="10:10" s="60" customFormat="1" x14ac:dyDescent="0.25">
      <c r="J94" s="61"/>
    </row>
    <row r="95" spans="10:10" s="60" customFormat="1" x14ac:dyDescent="0.25">
      <c r="J95" s="61"/>
    </row>
    <row r="96" spans="10:10" s="60" customFormat="1" x14ac:dyDescent="0.25">
      <c r="J96" s="61"/>
    </row>
    <row r="97" spans="10:10" s="60" customFormat="1" x14ac:dyDescent="0.25">
      <c r="J97" s="61"/>
    </row>
    <row r="98" spans="10:10" s="60" customFormat="1" x14ac:dyDescent="0.25">
      <c r="J98" s="61"/>
    </row>
    <row r="99" spans="10:10" s="60" customFormat="1" x14ac:dyDescent="0.25">
      <c r="J99" s="61"/>
    </row>
    <row r="100" spans="10:10" s="60" customFormat="1" x14ac:dyDescent="0.25">
      <c r="J100" s="61"/>
    </row>
    <row r="101" spans="10:10" s="60" customFormat="1" x14ac:dyDescent="0.25">
      <c r="J101" s="61"/>
    </row>
    <row r="102" spans="10:10" s="60" customFormat="1" x14ac:dyDescent="0.25">
      <c r="J102" s="61"/>
    </row>
    <row r="103" spans="10:10" s="60" customFormat="1" x14ac:dyDescent="0.25">
      <c r="J103" s="61"/>
    </row>
    <row r="104" spans="10:10" s="60" customFormat="1" x14ac:dyDescent="0.25">
      <c r="J104" s="61"/>
    </row>
    <row r="105" spans="10:10" s="60" customFormat="1" x14ac:dyDescent="0.25">
      <c r="J105" s="61"/>
    </row>
    <row r="106" spans="10:10" s="60" customFormat="1" x14ac:dyDescent="0.25">
      <c r="J106" s="61"/>
    </row>
    <row r="107" spans="10:10" s="60" customFormat="1" x14ac:dyDescent="0.25">
      <c r="J107" s="61"/>
    </row>
    <row r="108" spans="10:10" s="60" customFormat="1" x14ac:dyDescent="0.25">
      <c r="J108" s="61"/>
    </row>
    <row r="109" spans="10:10" s="60" customFormat="1" x14ac:dyDescent="0.25">
      <c r="J109" s="61"/>
    </row>
    <row r="110" spans="10:10" s="60" customFormat="1" x14ac:dyDescent="0.25">
      <c r="J110" s="61"/>
    </row>
    <row r="111" spans="10:10" s="60" customFormat="1" x14ac:dyDescent="0.25">
      <c r="J111" s="61"/>
    </row>
    <row r="112" spans="10:10" s="60" customFormat="1" x14ac:dyDescent="0.25">
      <c r="J112" s="61"/>
    </row>
    <row r="113" spans="10:10" s="60" customFormat="1" x14ac:dyDescent="0.25">
      <c r="J113" s="61"/>
    </row>
    <row r="114" spans="10:10" s="60" customFormat="1" x14ac:dyDescent="0.25">
      <c r="J114" s="61"/>
    </row>
    <row r="115" spans="10:10" s="60" customFormat="1" x14ac:dyDescent="0.25">
      <c r="J115" s="61"/>
    </row>
    <row r="116" spans="10:10" s="60" customFormat="1" x14ac:dyDescent="0.25">
      <c r="J116" s="61"/>
    </row>
    <row r="117" spans="10:10" s="60" customFormat="1" x14ac:dyDescent="0.25">
      <c r="J117" s="61"/>
    </row>
    <row r="118" spans="10:10" s="60" customFormat="1" x14ac:dyDescent="0.25">
      <c r="J118" s="61"/>
    </row>
    <row r="119" spans="10:10" s="60" customFormat="1" x14ac:dyDescent="0.25">
      <c r="J119" s="61"/>
    </row>
    <row r="120" spans="10:10" s="60" customFormat="1" x14ac:dyDescent="0.25">
      <c r="J120" s="61"/>
    </row>
    <row r="121" spans="10:10" s="60" customFormat="1" x14ac:dyDescent="0.25">
      <c r="J121" s="61"/>
    </row>
    <row r="122" spans="10:10" s="60" customFormat="1" x14ac:dyDescent="0.25">
      <c r="J122" s="61"/>
    </row>
    <row r="123" spans="10:10" s="60" customFormat="1" x14ac:dyDescent="0.25">
      <c r="J123" s="61"/>
    </row>
    <row r="124" spans="10:10" s="60" customFormat="1" x14ac:dyDescent="0.25">
      <c r="J124" s="61"/>
    </row>
    <row r="125" spans="10:10" s="60" customFormat="1" x14ac:dyDescent="0.25">
      <c r="J125" s="61"/>
    </row>
    <row r="126" spans="10:10" s="60" customFormat="1" x14ac:dyDescent="0.25">
      <c r="J126" s="61"/>
    </row>
    <row r="127" spans="10:10" s="60" customFormat="1" x14ac:dyDescent="0.25">
      <c r="J127" s="61"/>
    </row>
    <row r="128" spans="10:10" s="60" customFormat="1" x14ac:dyDescent="0.25">
      <c r="J128" s="61"/>
    </row>
    <row r="129" spans="10:10" s="60" customFormat="1" x14ac:dyDescent="0.25">
      <c r="J129" s="61"/>
    </row>
    <row r="130" spans="10:10" s="60" customFormat="1" x14ac:dyDescent="0.25">
      <c r="J130" s="61"/>
    </row>
    <row r="131" spans="10:10" s="60" customFormat="1" x14ac:dyDescent="0.25">
      <c r="J131" s="61"/>
    </row>
    <row r="132" spans="10:10" s="60" customFormat="1" x14ac:dyDescent="0.25">
      <c r="J132" s="61"/>
    </row>
    <row r="133" spans="10:10" s="60" customFormat="1" x14ac:dyDescent="0.25">
      <c r="J133" s="61"/>
    </row>
    <row r="134" spans="10:10" s="60" customFormat="1" x14ac:dyDescent="0.25">
      <c r="J134" s="61"/>
    </row>
    <row r="135" spans="10:10" s="60" customFormat="1" x14ac:dyDescent="0.25">
      <c r="J135" s="61"/>
    </row>
    <row r="136" spans="10:10" s="60" customFormat="1" x14ac:dyDescent="0.25">
      <c r="J136" s="61"/>
    </row>
    <row r="137" spans="10:10" s="60" customFormat="1" x14ac:dyDescent="0.25">
      <c r="J137" s="61"/>
    </row>
    <row r="138" spans="10:10" s="60" customFormat="1" x14ac:dyDescent="0.25">
      <c r="J138" s="61"/>
    </row>
    <row r="139" spans="10:10" s="60" customFormat="1" x14ac:dyDescent="0.25">
      <c r="J139" s="61"/>
    </row>
    <row r="140" spans="10:10" s="60" customFormat="1" x14ac:dyDescent="0.25">
      <c r="J140" s="61"/>
    </row>
    <row r="141" spans="10:10" s="60" customFormat="1" x14ac:dyDescent="0.25">
      <c r="J141" s="61"/>
    </row>
    <row r="142" spans="10:10" s="60" customFormat="1" x14ac:dyDescent="0.25">
      <c r="J142" s="61"/>
    </row>
    <row r="143" spans="10:10" s="60" customFormat="1" x14ac:dyDescent="0.25">
      <c r="J143" s="61"/>
    </row>
    <row r="144" spans="10:10" s="60" customFormat="1" x14ac:dyDescent="0.25">
      <c r="J144" s="61"/>
    </row>
    <row r="145" spans="10:10" s="60" customFormat="1" x14ac:dyDescent="0.25">
      <c r="J145" s="61"/>
    </row>
    <row r="146" spans="10:10" s="60" customFormat="1" x14ac:dyDescent="0.25">
      <c r="J146" s="61"/>
    </row>
    <row r="147" spans="10:10" s="60" customFormat="1" x14ac:dyDescent="0.25">
      <c r="J147" s="61"/>
    </row>
    <row r="148" spans="10:10" s="60" customFormat="1" x14ac:dyDescent="0.25">
      <c r="J148" s="61"/>
    </row>
    <row r="149" spans="10:10" s="60" customFormat="1" x14ac:dyDescent="0.25">
      <c r="J149" s="61"/>
    </row>
    <row r="150" spans="10:10" s="60" customFormat="1" x14ac:dyDescent="0.25">
      <c r="J150" s="61"/>
    </row>
    <row r="151" spans="10:10" s="60" customFormat="1" x14ac:dyDescent="0.25">
      <c r="J151" s="61"/>
    </row>
  </sheetData>
  <sheetProtection password="F6F5" sheet="1" objects="1" scenarios="1"/>
  <customSheetViews>
    <customSheetView guid="{F39C6B7B-4462-4117-9BDF-247A30368105}" showPageBreaks="1" showGridLines="0" printArea="1" hiddenRows="1" hiddenColumns="1" showRuler="0">
      <selection activeCell="H45" sqref="A1:H45"/>
      <pageMargins left="0.75" right="0.75" top="1" bottom="1" header="0.5" footer="0.5"/>
      <pageSetup paperSize="9" orientation="portrait" verticalDpi="0" r:id="rId1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  <customSheetView guid="{A29A3673-491D-4BF5-9EB5-AAAD09A71D56}" showPageBreaks="1" showGridLines="0" printArea="1" hiddenRows="1" hiddenColumns="1" showRuler="0">
      <selection activeCell="O32" sqref="O32"/>
      <pageMargins left="0.74803149606299213" right="0.74803149606299213" top="0.98425196850393704" bottom="0.98425196850393704" header="0.51181102362204722" footer="0.51181102362204722"/>
      <pageSetup paperSize="9" orientation="portrait" verticalDpi="0" r:id="rId2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</customSheetViews>
  <mergeCells count="19">
    <mergeCell ref="C3:K3"/>
    <mergeCell ref="C4:K4"/>
    <mergeCell ref="J23:L23"/>
    <mergeCell ref="J24:L24"/>
    <mergeCell ref="J25:L25"/>
    <mergeCell ref="E14:G14"/>
    <mergeCell ref="D8:K8"/>
    <mergeCell ref="D11:G11"/>
    <mergeCell ref="C41:D41"/>
    <mergeCell ref="J26:L26"/>
    <mergeCell ref="C45:L45"/>
    <mergeCell ref="C39:D39"/>
    <mergeCell ref="C40:D40"/>
    <mergeCell ref="C42:D42"/>
    <mergeCell ref="C38:D38"/>
    <mergeCell ref="K31:L31"/>
    <mergeCell ref="C36:L36"/>
    <mergeCell ref="C33:K33"/>
    <mergeCell ref="C35:D35"/>
  </mergeCells>
  <phoneticPr fontId="0" type="noConversion"/>
  <hyperlinks>
    <hyperlink ref="E19" location="'Totaldos ml Octagam'!D14" display="'Totaldos ml Octagam'!D14"/>
    <hyperlink ref="E18" location="'Totaldos g Octagam'!D14" display="'Totaldos g Octagam'!D14"/>
  </hyperlinks>
  <pageMargins left="0.39370078740157483" right="0" top="0.59055118110236227" bottom="1.7716535433070868" header="0.51181102362204722" footer="0.51181102362204722"/>
  <pageSetup paperSize="9" orientation="portrait" r:id="rId3"/>
  <headerFooter alignWithMargins="0">
    <oddFooter>&amp;L&amp;"Arial,Fet"&amp;8Trond Omstad&amp;"Arial,Normal"
Key Account Manager
Tel: 097 77 14 46  
trond.omstad@octapharma.no&amp;C&amp;8&amp;D&amp;R&amp;"Arial,Fet"&amp;8Octapharma AS&amp;"Arial,Normal"
Industrivegen 23
2069 Jessheim
www.octapharma.no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9" r:id="rId6" name="Group Box 21">
              <controlPr defaultSize="0" autoFill="0" autoPict="0">
                <anchor moveWithCells="1">
                  <from>
                    <xdr:col>2</xdr:col>
                    <xdr:colOff>57150</xdr:colOff>
                    <xdr:row>6</xdr:row>
                    <xdr:rowOff>50800</xdr:rowOff>
                  </from>
                  <to>
                    <xdr:col>11</xdr:col>
                    <xdr:colOff>25400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7" name="Group Box 22">
              <controlPr defaultSize="0" autoFill="0" autoPict="0">
                <anchor moveWithCells="1">
                  <from>
                    <xdr:col>2</xdr:col>
                    <xdr:colOff>57150</xdr:colOff>
                    <xdr:row>9</xdr:row>
                    <xdr:rowOff>50800</xdr:rowOff>
                  </from>
                  <to>
                    <xdr:col>7</xdr:col>
                    <xdr:colOff>19050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8" name="Group Box 23">
              <controlPr defaultSize="0" autoFill="0" autoPict="0">
                <anchor moveWithCells="1">
                  <from>
                    <xdr:col>7</xdr:col>
                    <xdr:colOff>228600</xdr:colOff>
                    <xdr:row>9</xdr:row>
                    <xdr:rowOff>50800</xdr:rowOff>
                  </from>
                  <to>
                    <xdr:col>11</xdr:col>
                    <xdr:colOff>50800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9" name="Group Box 24">
              <controlPr defaultSize="0" autoFill="0" autoPict="0">
                <anchor moveWithCells="1">
                  <from>
                    <xdr:col>2</xdr:col>
                    <xdr:colOff>57150</xdr:colOff>
                    <xdr:row>12</xdr:row>
                    <xdr:rowOff>50800</xdr:rowOff>
                  </from>
                  <to>
                    <xdr:col>7</xdr:col>
                    <xdr:colOff>19050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0" name="Button 32">
              <controlPr defaultSize="0" print="0" autoFill="0" autoPict="0" macro="[0]!Button32_Click">
                <anchor moveWithCells="1" sizeWithCells="1">
                  <from>
                    <xdr:col>10</xdr:col>
                    <xdr:colOff>387350</xdr:colOff>
                    <xdr:row>40</xdr:row>
                    <xdr:rowOff>101600</xdr:rowOff>
                  </from>
                  <to>
                    <xdr:col>11</xdr:col>
                    <xdr:colOff>222250</xdr:colOff>
                    <xdr:row>42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M151"/>
  <sheetViews>
    <sheetView showGridLines="0" zoomScale="90" zoomScaleNormal="90" zoomScaleSheetLayoutView="100" workbookViewId="0">
      <selection activeCell="D8" sqref="D8:L8"/>
    </sheetView>
  </sheetViews>
  <sheetFormatPr defaultColWidth="9.1796875" defaultRowHeight="12.5" x14ac:dyDescent="0.25"/>
  <cols>
    <col min="1" max="1" width="4" style="60" customWidth="1"/>
    <col min="2" max="2" width="1.54296875" style="3" customWidth="1"/>
    <col min="3" max="3" width="2.453125" style="3" customWidth="1"/>
    <col min="4" max="4" width="33.7265625" style="3" customWidth="1"/>
    <col min="5" max="5" width="10.54296875" style="3" customWidth="1"/>
    <col min="6" max="6" width="7.54296875" style="3" hidden="1" customWidth="1"/>
    <col min="7" max="7" width="5.81640625" style="3" customWidth="1"/>
    <col min="8" max="8" width="4.1796875" style="3" customWidth="1"/>
    <col min="9" max="9" width="9.7265625" style="3" customWidth="1"/>
    <col min="10" max="10" width="9.1796875" style="3" customWidth="1"/>
    <col min="11" max="11" width="5.7265625" style="3" customWidth="1"/>
    <col min="12" max="12" width="1.81640625" style="3" hidden="1" customWidth="1"/>
    <col min="13" max="13" width="7.81640625" style="3" customWidth="1"/>
    <col min="14" max="14" width="2" style="3" customWidth="1"/>
    <col min="15" max="15" width="7.1796875" style="66" customWidth="1"/>
    <col min="16" max="16" width="2.7265625" style="66" customWidth="1"/>
    <col min="17" max="17" width="29.1796875" style="66" customWidth="1"/>
    <col min="18" max="18" width="8.81640625" style="66" customWidth="1"/>
    <col min="19" max="19" width="9.1796875" style="66"/>
    <col min="20" max="20" width="11.81640625" style="66" customWidth="1"/>
    <col min="21" max="21" width="10.7265625" style="66" customWidth="1"/>
    <col min="22" max="22" width="20" style="66" customWidth="1"/>
    <col min="23" max="23" width="4.7265625" style="66" customWidth="1"/>
    <col min="24" max="24" width="11.26953125" style="66" customWidth="1"/>
    <col min="25" max="25" width="13.26953125" style="8" customWidth="1"/>
    <col min="26" max="26" width="12.7265625" style="8" bestFit="1" customWidth="1"/>
    <col min="27" max="27" width="9.1796875" style="8"/>
    <col min="28" max="28" width="7" style="8" customWidth="1"/>
    <col min="29" max="65" width="9.1796875" style="8"/>
    <col min="66" max="16384" width="9.1796875" style="3"/>
  </cols>
  <sheetData>
    <row r="1" spans="1:26" s="60" customFormat="1" x14ac:dyDescent="0.25">
      <c r="A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s="60" customFormat="1" ht="33" customHeight="1" x14ac:dyDescent="0.25">
      <c r="A2" s="6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6" ht="63.75" customHeight="1" x14ac:dyDescent="0.25">
      <c r="A3" s="66"/>
      <c r="B3" s="12"/>
      <c r="C3" s="157" t="s">
        <v>34</v>
      </c>
      <c r="D3" s="157"/>
      <c r="E3" s="157"/>
      <c r="F3" s="157"/>
      <c r="G3" s="157"/>
      <c r="H3" s="157"/>
      <c r="I3" s="157"/>
      <c r="J3" s="157"/>
      <c r="K3" s="157"/>
      <c r="L3" s="12"/>
      <c r="M3" s="12"/>
      <c r="N3" s="12"/>
      <c r="Q3" s="171"/>
      <c r="R3" s="171"/>
      <c r="S3" s="171"/>
      <c r="T3" s="171"/>
      <c r="U3" s="171"/>
      <c r="V3" s="70"/>
    </row>
    <row r="4" spans="1:26" ht="24" customHeight="1" x14ac:dyDescent="0.3">
      <c r="A4" s="66"/>
      <c r="B4" s="12"/>
      <c r="C4" s="158" t="s">
        <v>17</v>
      </c>
      <c r="D4" s="158"/>
      <c r="E4" s="158"/>
      <c r="F4" s="158"/>
      <c r="G4" s="158"/>
      <c r="H4" s="158"/>
      <c r="I4" s="158"/>
      <c r="J4" s="158"/>
      <c r="K4" s="158"/>
      <c r="L4" s="158"/>
      <c r="M4" s="12"/>
      <c r="N4" s="12"/>
      <c r="Q4" s="172"/>
      <c r="R4" s="172"/>
      <c r="S4" s="172"/>
      <c r="T4" s="172"/>
      <c r="U4" s="172"/>
      <c r="V4" s="172"/>
    </row>
    <row r="5" spans="1:26" ht="15" customHeight="1" x14ac:dyDescent="0.3">
      <c r="A5" s="66"/>
      <c r="B5" s="12"/>
      <c r="C5" s="12"/>
      <c r="D5" s="19"/>
      <c r="E5" s="19"/>
      <c r="F5" s="19"/>
      <c r="G5" s="19"/>
      <c r="H5" s="19"/>
      <c r="I5" s="19"/>
      <c r="J5" s="19"/>
      <c r="K5" s="19"/>
      <c r="L5" s="19"/>
      <c r="M5" s="12"/>
      <c r="N5" s="12"/>
      <c r="Q5" s="170"/>
      <c r="R5" s="170"/>
      <c r="S5" s="170"/>
      <c r="T5" s="170"/>
      <c r="U5" s="170"/>
      <c r="V5" s="170"/>
    </row>
    <row r="6" spans="1:26" ht="16.5" customHeight="1" x14ac:dyDescent="0.25">
      <c r="A6" s="66"/>
      <c r="B6" s="12"/>
      <c r="C6" s="79"/>
      <c r="D6" s="32" t="s">
        <v>18</v>
      </c>
      <c r="E6" s="33"/>
      <c r="F6" s="33"/>
      <c r="G6" s="33"/>
      <c r="H6" s="33"/>
      <c r="I6" s="33"/>
      <c r="J6" s="33"/>
      <c r="K6" s="34"/>
      <c r="L6" s="80"/>
      <c r="M6" s="81"/>
      <c r="N6" s="12"/>
    </row>
    <row r="7" spans="1:26" ht="13.5" customHeight="1" x14ac:dyDescent="0.3">
      <c r="A7" s="66"/>
      <c r="B7" s="12"/>
      <c r="C7" s="82"/>
      <c r="D7" s="14"/>
      <c r="E7" s="14"/>
      <c r="F7" s="14"/>
      <c r="G7" s="14"/>
      <c r="H7" s="14"/>
      <c r="I7" s="14"/>
      <c r="J7" s="14"/>
      <c r="K7" s="15"/>
      <c r="L7" s="18"/>
      <c r="M7" s="83"/>
      <c r="N7" s="12"/>
      <c r="Q7" s="67"/>
      <c r="R7" s="174"/>
      <c r="S7" s="174"/>
      <c r="T7" s="174"/>
      <c r="U7" s="174"/>
      <c r="V7" s="174"/>
    </row>
    <row r="8" spans="1:26" ht="13.5" customHeight="1" x14ac:dyDescent="0.25">
      <c r="A8" s="66"/>
      <c r="B8" s="12"/>
      <c r="C8" s="82"/>
      <c r="D8" s="162"/>
      <c r="E8" s="162"/>
      <c r="F8" s="162"/>
      <c r="G8" s="162"/>
      <c r="H8" s="162"/>
      <c r="I8" s="162"/>
      <c r="J8" s="162"/>
      <c r="K8" s="162"/>
      <c r="L8" s="162"/>
      <c r="M8" s="83"/>
      <c r="N8" s="12"/>
      <c r="Q8" s="57"/>
      <c r="R8" s="175"/>
      <c r="S8" s="175"/>
      <c r="T8" s="175"/>
      <c r="U8" s="175"/>
      <c r="V8" s="175"/>
    </row>
    <row r="9" spans="1:26" x14ac:dyDescent="0.25">
      <c r="A9" s="66"/>
      <c r="B9" s="12"/>
      <c r="C9" s="82"/>
      <c r="D9" s="124"/>
      <c r="E9" s="124"/>
      <c r="F9" s="124"/>
      <c r="G9" s="124"/>
      <c r="H9" s="124"/>
      <c r="I9" s="124"/>
      <c r="J9" s="124"/>
      <c r="K9" s="124"/>
      <c r="L9" s="124"/>
      <c r="M9" s="83"/>
      <c r="N9" s="12"/>
      <c r="Q9" s="57"/>
      <c r="R9" s="175"/>
      <c r="S9" s="175"/>
      <c r="T9" s="175"/>
      <c r="U9" s="175"/>
      <c r="V9" s="175"/>
    </row>
    <row r="10" spans="1:26" ht="13" x14ac:dyDescent="0.3">
      <c r="A10" s="66"/>
      <c r="B10" s="12"/>
      <c r="C10" s="82"/>
      <c r="D10" s="124"/>
      <c r="E10" s="124"/>
      <c r="F10" s="124"/>
      <c r="G10" s="124"/>
      <c r="H10" s="124"/>
      <c r="I10" s="124"/>
      <c r="J10" s="124"/>
      <c r="K10" s="124"/>
      <c r="L10" s="124"/>
      <c r="M10" s="83"/>
      <c r="N10" s="12"/>
      <c r="Q10" s="57"/>
      <c r="W10" s="71"/>
      <c r="Y10" s="6"/>
    </row>
    <row r="11" spans="1:26" ht="13" x14ac:dyDescent="0.3">
      <c r="A11" s="66"/>
      <c r="B11" s="12"/>
      <c r="C11" s="82"/>
      <c r="D11" s="162"/>
      <c r="E11" s="162"/>
      <c r="F11" s="124"/>
      <c r="G11" s="124"/>
      <c r="H11" s="165"/>
      <c r="I11" s="165"/>
      <c r="J11" s="165"/>
      <c r="K11" s="127" t="s">
        <v>14</v>
      </c>
      <c r="L11" s="127"/>
      <c r="M11" s="102"/>
      <c r="N11" s="9"/>
      <c r="Q11" s="57"/>
      <c r="R11" s="103"/>
      <c r="W11" s="71"/>
      <c r="Y11" s="6"/>
      <c r="Z11" s="10"/>
    </row>
    <row r="12" spans="1:26" ht="13" x14ac:dyDescent="0.3">
      <c r="A12" s="66"/>
      <c r="B12" s="12"/>
      <c r="C12" s="82"/>
      <c r="D12" s="124"/>
      <c r="E12" s="124"/>
      <c r="F12" s="124"/>
      <c r="G12" s="124"/>
      <c r="H12" s="124"/>
      <c r="I12" s="124"/>
      <c r="J12" s="124"/>
      <c r="K12" s="124"/>
      <c r="L12" s="124"/>
      <c r="M12" s="83"/>
      <c r="N12" s="12"/>
      <c r="Q12" s="57"/>
      <c r="R12" s="103"/>
      <c r="W12" s="71"/>
      <c r="Y12" s="6"/>
      <c r="Z12" s="10"/>
    </row>
    <row r="13" spans="1:26" ht="13" x14ac:dyDescent="0.3">
      <c r="A13" s="66"/>
      <c r="B13" s="12"/>
      <c r="C13" s="82"/>
      <c r="D13" s="124"/>
      <c r="E13" s="124"/>
      <c r="F13" s="124"/>
      <c r="G13" s="124"/>
      <c r="H13" s="124"/>
      <c r="I13" s="124"/>
      <c r="J13" s="124"/>
      <c r="K13" s="124"/>
      <c r="L13" s="124"/>
      <c r="M13" s="83"/>
      <c r="N13" s="12"/>
      <c r="Q13" s="67"/>
      <c r="R13" s="63"/>
      <c r="S13" s="63"/>
      <c r="T13" s="63"/>
      <c r="W13" s="71"/>
      <c r="Y13" s="6"/>
      <c r="Z13" s="10"/>
    </row>
    <row r="14" spans="1:26" ht="13" x14ac:dyDescent="0.3">
      <c r="A14" s="66"/>
      <c r="B14" s="12"/>
      <c r="C14" s="82"/>
      <c r="D14" s="132"/>
      <c r="E14" s="128" t="s">
        <v>12</v>
      </c>
      <c r="F14" s="129"/>
      <c r="G14" s="129"/>
      <c r="H14" s="129"/>
      <c r="I14" s="124"/>
      <c r="J14" s="124"/>
      <c r="K14" s="124"/>
      <c r="L14" s="124"/>
      <c r="M14" s="83"/>
      <c r="N14" s="12"/>
      <c r="S14" s="63"/>
      <c r="W14" s="71"/>
      <c r="Y14" s="6"/>
      <c r="Z14" s="10"/>
    </row>
    <row r="15" spans="1:26" ht="13" x14ac:dyDescent="0.3">
      <c r="A15" s="66"/>
      <c r="B15" s="12"/>
      <c r="C15" s="84"/>
      <c r="D15" s="29"/>
      <c r="E15" s="29"/>
      <c r="F15" s="29"/>
      <c r="G15" s="29"/>
      <c r="H15" s="29"/>
      <c r="I15" s="29"/>
      <c r="J15" s="29"/>
      <c r="K15" s="27"/>
      <c r="L15" s="31"/>
      <c r="M15" s="85"/>
      <c r="N15" s="12"/>
      <c r="S15" s="63"/>
      <c r="W15" s="71"/>
      <c r="Y15" s="6"/>
      <c r="Z15" s="10"/>
    </row>
    <row r="16" spans="1:26" ht="13" x14ac:dyDescent="0.3">
      <c r="A16" s="66"/>
      <c r="B16" s="22"/>
      <c r="C16" s="6"/>
      <c r="D16" s="10"/>
      <c r="E16" s="10"/>
      <c r="F16" s="10"/>
      <c r="G16" s="10"/>
      <c r="H16" s="10"/>
      <c r="I16" s="10"/>
      <c r="J16" s="10"/>
      <c r="K16" s="2"/>
      <c r="L16" s="6"/>
      <c r="M16" s="6"/>
      <c r="N16" s="12"/>
      <c r="S16" s="63"/>
      <c r="W16" s="71"/>
      <c r="Y16" s="6"/>
      <c r="Z16" s="10"/>
    </row>
    <row r="17" spans="1:65" ht="13" x14ac:dyDescent="0.3">
      <c r="A17" s="66"/>
      <c r="B17" s="6"/>
      <c r="C17" s="6"/>
      <c r="D17" s="10"/>
      <c r="E17" s="10"/>
      <c r="F17" s="10"/>
      <c r="G17" s="10"/>
      <c r="H17" s="10"/>
      <c r="I17" s="10"/>
      <c r="J17" s="10"/>
      <c r="K17" s="2"/>
      <c r="L17" s="6"/>
      <c r="M17" s="6"/>
      <c r="N17" s="8"/>
      <c r="Q17" s="64"/>
      <c r="S17" s="63"/>
      <c r="T17" s="65"/>
      <c r="W17" s="71"/>
      <c r="Y17" s="6"/>
      <c r="Z17" s="10"/>
    </row>
    <row r="18" spans="1:65" ht="15.75" customHeight="1" x14ac:dyDescent="0.25">
      <c r="A18" s="66"/>
      <c r="B18" s="12"/>
      <c r="C18" s="79"/>
      <c r="D18" s="23" t="s">
        <v>15</v>
      </c>
      <c r="E18" s="35"/>
      <c r="G18" s="36"/>
      <c r="H18" s="40"/>
      <c r="I18" s="11"/>
      <c r="J18" s="11"/>
      <c r="K18" s="11"/>
      <c r="L18" s="12"/>
      <c r="M18" s="12"/>
      <c r="N18" s="12"/>
      <c r="S18" s="63"/>
      <c r="U18" s="103"/>
      <c r="Y18" s="6"/>
      <c r="Z18" s="6"/>
    </row>
    <row r="19" spans="1:65" s="7" customFormat="1" ht="13" x14ac:dyDescent="0.3">
      <c r="A19" s="66"/>
      <c r="B19" s="12"/>
      <c r="C19" s="82"/>
      <c r="D19" s="16" t="s">
        <v>32</v>
      </c>
      <c r="E19" s="131">
        <f>+D14*0.1</f>
        <v>0</v>
      </c>
      <c r="G19" s="24" t="s">
        <v>16</v>
      </c>
      <c r="I19" s="11"/>
      <c r="J19" s="11"/>
      <c r="K19" s="11"/>
      <c r="L19" s="12"/>
      <c r="M19" s="12"/>
      <c r="N19" s="12"/>
      <c r="O19" s="66"/>
      <c r="P19" s="66"/>
      <c r="Q19" s="71"/>
      <c r="R19" s="66"/>
      <c r="S19" s="66"/>
      <c r="T19" s="66"/>
      <c r="U19" s="66"/>
      <c r="V19" s="66"/>
      <c r="W19" s="66"/>
      <c r="X19" s="6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1:65" s="7" customFormat="1" x14ac:dyDescent="0.25">
      <c r="A20" s="66"/>
      <c r="B20" s="12"/>
      <c r="C20" s="82"/>
      <c r="D20" s="16" t="s">
        <v>30</v>
      </c>
      <c r="E20" s="121" t="e">
        <f>+D14*0.1/H11</f>
        <v>#DIV/0!</v>
      </c>
      <c r="G20" s="41" t="s">
        <v>13</v>
      </c>
      <c r="I20" s="11"/>
      <c r="J20" s="11"/>
      <c r="K20" s="11"/>
      <c r="L20" s="12"/>
      <c r="M20" s="12"/>
      <c r="N20" s="12"/>
      <c r="O20" s="66"/>
      <c r="P20" s="66"/>
      <c r="Q20" s="104"/>
      <c r="R20" s="66"/>
      <c r="S20" s="66"/>
      <c r="T20" s="66"/>
      <c r="U20" s="66"/>
      <c r="V20" s="66"/>
      <c r="W20" s="66"/>
      <c r="X20" s="6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ht="13" x14ac:dyDescent="0.3">
      <c r="A21" s="66"/>
      <c r="B21" s="12"/>
      <c r="C21" s="84"/>
      <c r="D21" s="25" t="s">
        <v>28</v>
      </c>
      <c r="E21" s="42">
        <f>D14</f>
        <v>0</v>
      </c>
      <c r="G21" s="28" t="s">
        <v>12</v>
      </c>
      <c r="I21" s="11"/>
      <c r="J21" s="11"/>
      <c r="K21" s="11"/>
      <c r="L21" s="12"/>
      <c r="M21" s="12"/>
      <c r="N21" s="12"/>
      <c r="Q21" s="67"/>
      <c r="R21" s="67"/>
      <c r="S21" s="63"/>
      <c r="T21" s="67"/>
      <c r="U21" s="67"/>
      <c r="V21" s="67"/>
      <c r="W21" s="104"/>
      <c r="Y21" s="6"/>
      <c r="Z21" s="6"/>
    </row>
    <row r="22" spans="1:65" x14ac:dyDescent="0.25">
      <c r="A22" s="66"/>
      <c r="B22" s="12"/>
      <c r="C22" s="12"/>
      <c r="D22" s="20"/>
      <c r="E22" s="13"/>
      <c r="F22" s="11"/>
      <c r="G22" s="11"/>
      <c r="H22" s="11"/>
      <c r="I22" s="11"/>
      <c r="J22" s="11"/>
      <c r="K22" s="11"/>
      <c r="L22" s="12"/>
      <c r="M22" s="12"/>
      <c r="N22" s="12"/>
      <c r="Q22" s="57"/>
      <c r="Z22" s="6"/>
    </row>
    <row r="23" spans="1:65" x14ac:dyDescent="0.25">
      <c r="A23" s="66"/>
      <c r="B23" s="12"/>
      <c r="C23" s="12"/>
      <c r="D23" s="20"/>
      <c r="E23" s="13"/>
      <c r="F23" s="11"/>
      <c r="G23" s="11"/>
      <c r="H23" s="11"/>
      <c r="I23" s="11"/>
      <c r="J23" s="11"/>
      <c r="K23" s="11"/>
      <c r="L23" s="12"/>
      <c r="M23" s="12"/>
      <c r="N23" s="12"/>
      <c r="Q23" s="57"/>
      <c r="Z23" s="6"/>
    </row>
    <row r="24" spans="1:65" ht="15.75" customHeight="1" x14ac:dyDescent="0.25">
      <c r="A24" s="66"/>
      <c r="B24" s="12"/>
      <c r="C24" s="79"/>
      <c r="D24" s="23" t="s">
        <v>19</v>
      </c>
      <c r="E24" s="37" t="s">
        <v>33</v>
      </c>
      <c r="F24" s="23" t="s">
        <v>10</v>
      </c>
      <c r="G24" s="23" t="s">
        <v>4</v>
      </c>
      <c r="H24" s="105"/>
      <c r="I24" s="23" t="s">
        <v>20</v>
      </c>
      <c r="J24" s="23" t="s">
        <v>11</v>
      </c>
      <c r="K24" s="86"/>
      <c r="L24" s="23"/>
      <c r="M24" s="38"/>
      <c r="N24" s="12"/>
      <c r="Q24" s="57"/>
      <c r="Z24" s="6"/>
    </row>
    <row r="25" spans="1:65" x14ac:dyDescent="0.25">
      <c r="A25" s="66"/>
      <c r="B25" s="12"/>
      <c r="C25" s="82"/>
      <c r="D25" s="15" t="s">
        <v>0</v>
      </c>
      <c r="E25" s="87">
        <v>30</v>
      </c>
      <c r="F25" s="44">
        <f>E25/60</f>
        <v>0.5</v>
      </c>
      <c r="G25" s="163">
        <f>0.02*60</f>
        <v>1.2</v>
      </c>
      <c r="H25" s="163"/>
      <c r="I25" s="15">
        <f>$H$11*G25</f>
        <v>0</v>
      </c>
      <c r="J25" s="53">
        <f>$H$11*G25*F25</f>
        <v>0</v>
      </c>
      <c r="K25" s="18"/>
      <c r="L25" s="53"/>
      <c r="M25" s="89"/>
      <c r="N25" s="12"/>
      <c r="Q25" s="57"/>
      <c r="Z25" s="6"/>
    </row>
    <row r="26" spans="1:65" x14ac:dyDescent="0.25">
      <c r="A26" s="66"/>
      <c r="B26" s="12"/>
      <c r="C26" s="82"/>
      <c r="D26" s="15" t="s">
        <v>2</v>
      </c>
      <c r="E26" s="87">
        <v>10</v>
      </c>
      <c r="F26" s="44">
        <f>E26/60</f>
        <v>0.16666666666666666</v>
      </c>
      <c r="G26" s="163">
        <f>0.04*60</f>
        <v>2.4</v>
      </c>
      <c r="H26" s="163"/>
      <c r="I26" s="15">
        <f>$H$11*G26</f>
        <v>0</v>
      </c>
      <c r="J26" s="53">
        <f>$H$11*G26*F26</f>
        <v>0</v>
      </c>
      <c r="K26" s="18"/>
      <c r="L26" s="53"/>
      <c r="M26" s="89"/>
      <c r="N26" s="12"/>
      <c r="R26" s="101"/>
      <c r="S26" s="106"/>
      <c r="Y26" s="107"/>
      <c r="Z26" s="6"/>
    </row>
    <row r="27" spans="1:65" x14ac:dyDescent="0.25">
      <c r="A27" s="66"/>
      <c r="B27" s="12"/>
      <c r="C27" s="82"/>
      <c r="D27" s="15" t="s">
        <v>3</v>
      </c>
      <c r="E27" s="87">
        <v>10</v>
      </c>
      <c r="F27" s="44">
        <f>E27/60</f>
        <v>0.16666666666666666</v>
      </c>
      <c r="G27" s="163">
        <f>0.06*60</f>
        <v>3.5999999999999996</v>
      </c>
      <c r="H27" s="163"/>
      <c r="I27" s="15">
        <f>$H$11*G27</f>
        <v>0</v>
      </c>
      <c r="J27" s="53">
        <f>$H$11*G27*F27</f>
        <v>0</v>
      </c>
      <c r="K27" s="18"/>
      <c r="L27" s="53"/>
      <c r="M27" s="89"/>
      <c r="N27" s="12"/>
      <c r="Y27" s="6"/>
      <c r="Z27" s="6"/>
    </row>
    <row r="28" spans="1:65" ht="13" x14ac:dyDescent="0.3">
      <c r="A28" s="66"/>
      <c r="B28" s="12"/>
      <c r="C28" s="84"/>
      <c r="D28" s="27" t="s">
        <v>1</v>
      </c>
      <c r="E28" s="30" t="e">
        <f>F28*60</f>
        <v>#DIV/0!</v>
      </c>
      <c r="F28" s="55" t="e">
        <f>J28/(G28*H11)</f>
        <v>#DIV/0!</v>
      </c>
      <c r="G28" s="55">
        <f>0.12*60</f>
        <v>7.1999999999999993</v>
      </c>
      <c r="H28" s="135"/>
      <c r="I28" s="27">
        <f>$H$11*G28</f>
        <v>0</v>
      </c>
      <c r="J28" s="54">
        <f>E21-J27-J26-J25</f>
        <v>0</v>
      </c>
      <c r="K28" s="31"/>
      <c r="L28" s="54"/>
      <c r="M28" s="91"/>
      <c r="N28" s="12"/>
      <c r="R28" s="108"/>
      <c r="S28" s="109"/>
      <c r="X28" s="71"/>
      <c r="Z28" s="110"/>
    </row>
    <row r="29" spans="1:65" ht="13" x14ac:dyDescent="0.3">
      <c r="A29" s="66"/>
      <c r="B29" s="22"/>
      <c r="C29" s="22"/>
      <c r="D29" s="13"/>
      <c r="E29" s="22"/>
      <c r="F29" s="22"/>
      <c r="G29" s="22"/>
      <c r="H29" s="13"/>
      <c r="I29" s="22"/>
      <c r="J29" s="139"/>
      <c r="K29" s="13"/>
      <c r="L29" s="13"/>
      <c r="M29" s="22"/>
      <c r="N29" s="13"/>
      <c r="Y29" s="6"/>
      <c r="Z29" s="110"/>
    </row>
    <row r="30" spans="1:65" hidden="1" x14ac:dyDescent="0.25">
      <c r="A30" s="66"/>
      <c r="B30" s="12"/>
      <c r="C30" s="12"/>
      <c r="D30" s="111" t="s">
        <v>7</v>
      </c>
      <c r="E30" s="107" t="e">
        <f>SUM(E25:E28)</f>
        <v>#DIV/0!</v>
      </c>
      <c r="F30" s="112" t="e">
        <f>SUM(F25:F28)</f>
        <v>#DIV/0!</v>
      </c>
      <c r="G30" s="112"/>
      <c r="H30" s="12"/>
      <c r="J30" s="139"/>
      <c r="K30" s="94"/>
      <c r="L30" s="13"/>
      <c r="M30" s="13"/>
      <c r="N30" s="13"/>
      <c r="Q30" s="57"/>
      <c r="R30" s="101"/>
      <c r="S30" s="68"/>
      <c r="V30" s="101"/>
    </row>
    <row r="31" spans="1:65" ht="13" hidden="1" x14ac:dyDescent="0.3">
      <c r="A31" s="66"/>
      <c r="B31" s="12"/>
      <c r="C31" s="12"/>
      <c r="D31" s="92"/>
      <c r="E31" s="93"/>
      <c r="F31" s="13"/>
      <c r="G31" s="13"/>
      <c r="H31" s="13"/>
      <c r="I31" s="13"/>
      <c r="J31" s="139"/>
      <c r="K31" s="13"/>
      <c r="L31" s="58" t="s">
        <v>5</v>
      </c>
      <c r="M31" s="95" t="e">
        <f>#REF!</f>
        <v>#REF!</v>
      </c>
      <c r="N31" s="96"/>
      <c r="Q31" s="176"/>
      <c r="R31" s="176"/>
      <c r="S31" s="176"/>
      <c r="T31" s="176"/>
      <c r="U31" s="176"/>
      <c r="V31" s="176"/>
      <c r="Y31" s="6"/>
      <c r="Z31" s="6"/>
      <c r="AA31" s="6"/>
    </row>
    <row r="32" spans="1:65" s="7" customFormat="1" ht="13" x14ac:dyDescent="0.3">
      <c r="A32" s="66"/>
      <c r="B32" s="12"/>
      <c r="C32" s="168" t="s">
        <v>21</v>
      </c>
      <c r="D32" s="169"/>
      <c r="E32" s="99" t="e">
        <f>INT(E30/60)</f>
        <v>#DIV/0!</v>
      </c>
      <c r="F32" s="99" t="s">
        <v>8</v>
      </c>
      <c r="G32" s="113" t="s">
        <v>27</v>
      </c>
      <c r="H32" s="114" t="e">
        <f>MOD(E30,60)</f>
        <v>#DIV/0!</v>
      </c>
      <c r="I32" s="48" t="s">
        <v>6</v>
      </c>
      <c r="J32" s="140">
        <f>SUM(J25:J31)</f>
        <v>0</v>
      </c>
      <c r="K32" s="141" t="s">
        <v>12</v>
      </c>
      <c r="L32" s="166"/>
      <c r="M32" s="167"/>
      <c r="N32" s="9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"/>
      <c r="Z32" s="8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ht="13" x14ac:dyDescent="0.3">
      <c r="A33" s="66"/>
      <c r="B33" s="12"/>
      <c r="C33" s="12"/>
      <c r="D33" s="13"/>
      <c r="E33" s="13"/>
      <c r="F33" s="21"/>
      <c r="G33" s="21"/>
      <c r="H33" s="13"/>
      <c r="I33" s="13"/>
      <c r="J33" s="13"/>
      <c r="K33" s="11"/>
      <c r="L33" s="12"/>
      <c r="M33" s="12"/>
      <c r="N33" s="12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8"/>
      <c r="Z33" s="8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ht="25.15" customHeight="1" x14ac:dyDescent="0.3">
      <c r="A34" s="66"/>
      <c r="B34" s="12"/>
      <c r="C34" s="155" t="s">
        <v>31</v>
      </c>
      <c r="D34" s="155"/>
      <c r="E34" s="155"/>
      <c r="F34" s="155"/>
      <c r="G34" s="155"/>
      <c r="H34" s="155"/>
      <c r="I34" s="155"/>
      <c r="J34" s="155"/>
      <c r="K34" s="155"/>
      <c r="L34" s="155"/>
      <c r="M34" s="22"/>
      <c r="N34" s="22"/>
      <c r="O34" s="66"/>
      <c r="P34" s="66"/>
      <c r="Q34" s="71"/>
      <c r="R34" s="66"/>
      <c r="S34" s="66"/>
      <c r="T34" s="66"/>
      <c r="U34" s="66"/>
      <c r="V34" s="66"/>
      <c r="W34" s="66"/>
      <c r="X34" s="6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1:65" s="7" customFormat="1" ht="28.5" customHeight="1" x14ac:dyDescent="0.25">
      <c r="A35" s="66"/>
      <c r="B35" s="22"/>
      <c r="C35" s="22"/>
      <c r="D35" s="12"/>
      <c r="E35" s="12"/>
      <c r="F35" s="12"/>
      <c r="G35" s="12"/>
      <c r="H35" s="12"/>
      <c r="I35" s="12"/>
      <c r="J35" s="12"/>
      <c r="K35" s="11"/>
      <c r="L35" s="12"/>
      <c r="M35" s="12"/>
      <c r="N35" s="12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8"/>
      <c r="Z35" s="8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1:65" s="7" customFormat="1" ht="13" x14ac:dyDescent="0.3">
      <c r="A36" s="66"/>
      <c r="B36" s="22"/>
      <c r="C36" s="156" t="s">
        <v>22</v>
      </c>
      <c r="D36" s="156"/>
      <c r="E36" s="22"/>
      <c r="F36" s="22"/>
      <c r="G36" s="22"/>
      <c r="H36" s="22"/>
      <c r="I36" s="22"/>
      <c r="J36" s="22"/>
      <c r="K36" s="13"/>
      <c r="L36" s="22"/>
      <c r="M36" s="22"/>
      <c r="N36" s="22"/>
      <c r="O36" s="66"/>
      <c r="P36" s="66"/>
      <c r="Q36" s="67"/>
      <c r="R36" s="69"/>
      <c r="S36" s="69"/>
      <c r="T36" s="67"/>
      <c r="U36" s="66"/>
      <c r="V36" s="66"/>
      <c r="W36" s="66"/>
      <c r="X36" s="66"/>
      <c r="Y36" s="8"/>
      <c r="Z36" s="8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1:65" s="7" customFormat="1" ht="13" x14ac:dyDescent="0.3">
      <c r="A37" s="66"/>
      <c r="B37" s="12"/>
      <c r="C37" s="154" t="s">
        <v>23</v>
      </c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2"/>
      <c r="O37" s="66"/>
      <c r="P37" s="66"/>
      <c r="Q37" s="57"/>
      <c r="R37" s="66"/>
      <c r="S37" s="66"/>
      <c r="T37" s="57"/>
      <c r="U37" s="66"/>
      <c r="V37" s="66"/>
      <c r="W37" s="66"/>
      <c r="X37" s="66"/>
      <c r="Y37" s="8"/>
      <c r="Z37" s="8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1:65" s="7" customFormat="1" x14ac:dyDescent="0.25">
      <c r="A38" s="66"/>
      <c r="B38" s="22"/>
      <c r="C38" s="22"/>
      <c r="D38" s="22"/>
      <c r="E38" s="22"/>
      <c r="F38" s="22"/>
      <c r="G38" s="22"/>
      <c r="H38" s="22"/>
      <c r="I38" s="22"/>
      <c r="J38" s="22"/>
      <c r="K38" s="13"/>
      <c r="L38" s="22"/>
      <c r="M38" s="12"/>
      <c r="N38" s="12"/>
      <c r="O38" s="66"/>
      <c r="P38" s="66"/>
      <c r="Q38" s="57"/>
      <c r="R38" s="66"/>
      <c r="S38" s="66"/>
      <c r="T38" s="57"/>
      <c r="U38" s="66"/>
      <c r="V38" s="66"/>
      <c r="W38" s="66"/>
      <c r="X38" s="66"/>
      <c r="Y38" s="8"/>
      <c r="Z38" s="8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1:65" s="7" customFormat="1" ht="13" x14ac:dyDescent="0.25">
      <c r="A39" s="66"/>
      <c r="B39" s="22"/>
      <c r="C39" s="150" t="s">
        <v>19</v>
      </c>
      <c r="D39" s="151"/>
      <c r="E39" s="37" t="s">
        <v>20</v>
      </c>
      <c r="F39" s="39"/>
      <c r="G39" s="39"/>
      <c r="H39" s="100"/>
      <c r="I39" s="22"/>
      <c r="J39" s="22"/>
      <c r="K39" s="13"/>
      <c r="L39" s="22"/>
      <c r="M39" s="12"/>
      <c r="N39" s="12"/>
      <c r="O39" s="66"/>
      <c r="P39" s="66"/>
      <c r="Q39" s="57"/>
      <c r="R39" s="66"/>
      <c r="S39" s="66"/>
      <c r="T39" s="57"/>
      <c r="U39" s="66"/>
      <c r="V39" s="66"/>
      <c r="W39" s="66"/>
      <c r="X39" s="66"/>
      <c r="Y39" s="8"/>
      <c r="Z39" s="8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0" spans="1:65" s="7" customFormat="1" x14ac:dyDescent="0.25">
      <c r="A40" s="66"/>
      <c r="B40" s="22"/>
      <c r="C40" s="143" t="s">
        <v>0</v>
      </c>
      <c r="D40" s="144"/>
      <c r="E40" s="17">
        <v>90</v>
      </c>
      <c r="F40" s="18"/>
      <c r="G40" s="18"/>
      <c r="H40" s="83"/>
      <c r="I40" s="22"/>
      <c r="J40" s="22"/>
      <c r="K40" s="13"/>
      <c r="L40" s="22"/>
      <c r="M40" s="12"/>
      <c r="N40" s="12"/>
      <c r="O40" s="66"/>
      <c r="P40" s="66"/>
      <c r="Q40" s="57"/>
      <c r="R40" s="66"/>
      <c r="S40" s="66"/>
      <c r="T40" s="57"/>
      <c r="U40" s="66"/>
      <c r="V40" s="66"/>
      <c r="W40" s="66"/>
      <c r="X40" s="66"/>
      <c r="Y40" s="8"/>
      <c r="Z40" s="8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1:65" s="7" customFormat="1" ht="12" customHeight="1" x14ac:dyDescent="0.25">
      <c r="A41" s="66"/>
      <c r="B41" s="22"/>
      <c r="C41" s="143" t="s">
        <v>2</v>
      </c>
      <c r="D41" s="144"/>
      <c r="E41" s="17">
        <v>180</v>
      </c>
      <c r="F41" s="18"/>
      <c r="G41" s="18"/>
      <c r="H41" s="83"/>
      <c r="I41" s="22"/>
      <c r="J41" s="22"/>
      <c r="K41" s="13"/>
      <c r="L41" s="22"/>
      <c r="M41" s="12"/>
      <c r="N41" s="12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8"/>
      <c r="Z41" s="8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1:65" s="7" customFormat="1" x14ac:dyDescent="0.25">
      <c r="A42" s="66"/>
      <c r="B42" s="22"/>
      <c r="C42" s="143" t="s">
        <v>3</v>
      </c>
      <c r="D42" s="144"/>
      <c r="E42" s="17">
        <v>270</v>
      </c>
      <c r="F42" s="18"/>
      <c r="G42" s="18"/>
      <c r="H42" s="83"/>
      <c r="I42" s="22"/>
      <c r="J42" s="22"/>
      <c r="K42" s="13"/>
      <c r="L42" s="22"/>
      <c r="M42" s="12"/>
      <c r="N42" s="12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8"/>
      <c r="Z42" s="8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1:65" s="7" customFormat="1" x14ac:dyDescent="0.25">
      <c r="A43" s="66"/>
      <c r="B43" s="22"/>
      <c r="C43" s="148" t="s">
        <v>1</v>
      </c>
      <c r="D43" s="149"/>
      <c r="E43" s="26">
        <v>540</v>
      </c>
      <c r="F43" s="31"/>
      <c r="G43" s="31"/>
      <c r="H43" s="85"/>
      <c r="I43" s="22"/>
      <c r="J43" s="22"/>
      <c r="K43" s="13"/>
      <c r="L43" s="22"/>
      <c r="M43" s="12"/>
      <c r="N43" s="12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8"/>
      <c r="Z43" s="8"/>
      <c r="AA43" s="6"/>
      <c r="AB43" s="6"/>
      <c r="AC43" s="6"/>
      <c r="AD43" s="107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  <row r="44" spans="1:65" s="7" customFormat="1" ht="19.5" customHeight="1" x14ac:dyDescent="0.25">
      <c r="A44" s="66"/>
      <c r="B44" s="22"/>
      <c r="C44" s="164" t="s">
        <v>24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2"/>
      <c r="O44" s="66"/>
      <c r="P44" s="66"/>
      <c r="Q44" s="173"/>
      <c r="R44" s="173"/>
      <c r="S44" s="173"/>
      <c r="T44" s="173"/>
      <c r="U44" s="173"/>
      <c r="V44" s="173"/>
      <c r="W44" s="66"/>
      <c r="X44" s="66"/>
      <c r="Y44" s="8"/>
      <c r="Z44" s="8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</row>
    <row r="45" spans="1:65" s="7" customFormat="1" ht="12.75" customHeight="1" x14ac:dyDescent="0.25">
      <c r="A45" s="66"/>
      <c r="B45" s="22"/>
      <c r="C45" s="22"/>
      <c r="D45" s="22"/>
      <c r="E45" s="22"/>
      <c r="F45" s="22"/>
      <c r="G45" s="22"/>
      <c r="H45" s="22"/>
      <c r="I45" s="22"/>
      <c r="J45" s="22"/>
      <c r="K45" s="13"/>
      <c r="L45" s="22"/>
      <c r="M45" s="12"/>
      <c r="N45" s="12"/>
      <c r="O45" s="66"/>
      <c r="P45" s="66"/>
      <c r="Q45" s="173"/>
      <c r="R45" s="173"/>
      <c r="S45" s="173"/>
      <c r="T45" s="173"/>
      <c r="U45" s="173"/>
      <c r="V45" s="173"/>
      <c r="W45" s="66"/>
      <c r="X45" s="66"/>
      <c r="Y45" s="8"/>
      <c r="Z45" s="8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</row>
    <row r="46" spans="1:65" s="8" customFormat="1" ht="46.5" customHeight="1" x14ac:dyDescent="0.25">
      <c r="A46" s="60"/>
      <c r="B46" s="22"/>
      <c r="C46" s="147" t="s">
        <v>25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2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"/>
      <c r="Z46" s="6"/>
      <c r="AA46" s="6"/>
    </row>
    <row r="47" spans="1:65" s="8" customFormat="1" ht="6" customHeight="1" x14ac:dyDescent="0.25">
      <c r="A47" s="60"/>
      <c r="B47" s="22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12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"/>
      <c r="Z47" s="6"/>
      <c r="AA47" s="6"/>
    </row>
    <row r="48" spans="1:65" s="60" customFormat="1" ht="13" x14ac:dyDescent="0.3">
      <c r="O48" s="66"/>
      <c r="P48" s="66"/>
      <c r="Q48" s="71"/>
      <c r="R48" s="66"/>
      <c r="S48" s="66"/>
      <c r="T48" s="66"/>
      <c r="U48" s="66"/>
      <c r="V48" s="66"/>
      <c r="W48" s="71"/>
      <c r="X48" s="66"/>
      <c r="Y48" s="66"/>
      <c r="Z48" s="66"/>
      <c r="AA48" s="66"/>
    </row>
    <row r="49" spans="15:27" s="60" customFormat="1" ht="13" x14ac:dyDescent="0.3">
      <c r="O49" s="66"/>
      <c r="P49" s="66"/>
      <c r="Q49" s="71"/>
      <c r="R49" s="66"/>
      <c r="S49" s="66"/>
      <c r="T49" s="66"/>
      <c r="U49" s="103"/>
      <c r="V49" s="66"/>
      <c r="W49" s="66"/>
      <c r="X49" s="66"/>
      <c r="Y49" s="66"/>
      <c r="Z49" s="66"/>
      <c r="AA49" s="66"/>
    </row>
    <row r="50" spans="15:27" s="60" customFormat="1" ht="13" x14ac:dyDescent="0.3">
      <c r="O50" s="66"/>
      <c r="P50" s="66"/>
      <c r="Q50" s="71"/>
      <c r="R50" s="66"/>
      <c r="S50" s="66"/>
      <c r="T50" s="66"/>
      <c r="U50" s="66"/>
      <c r="V50" s="66"/>
      <c r="W50" s="71"/>
      <c r="X50" s="66"/>
      <c r="Y50" s="66"/>
      <c r="Z50" s="66"/>
      <c r="AA50" s="66"/>
    </row>
    <row r="51" spans="15:27" s="60" customFormat="1" ht="13" x14ac:dyDescent="0.3">
      <c r="O51" s="66"/>
      <c r="P51" s="66"/>
      <c r="Q51" s="71"/>
      <c r="R51" s="66"/>
      <c r="S51" s="115"/>
      <c r="T51" s="66"/>
      <c r="U51" s="103"/>
      <c r="V51" s="66"/>
      <c r="W51" s="71"/>
      <c r="X51" s="66"/>
      <c r="Y51" s="66"/>
      <c r="Z51" s="103"/>
      <c r="AA51" s="66"/>
    </row>
    <row r="52" spans="15:27" s="60" customFormat="1" ht="13" x14ac:dyDescent="0.3">
      <c r="O52" s="66"/>
      <c r="P52" s="66"/>
      <c r="Q52" s="71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5:27" s="60" customFormat="1" x14ac:dyDescent="0.25">
      <c r="O53" s="66"/>
      <c r="P53" s="66"/>
      <c r="Q53" s="104"/>
      <c r="R53" s="66"/>
      <c r="S53" s="66"/>
      <c r="T53" s="66"/>
      <c r="U53" s="66"/>
      <c r="V53" s="66"/>
      <c r="W53" s="104"/>
      <c r="X53" s="66"/>
      <c r="Y53" s="66"/>
      <c r="Z53" s="66"/>
      <c r="AA53" s="66"/>
    </row>
    <row r="54" spans="15:27" s="60" customFormat="1" x14ac:dyDescent="0.25">
      <c r="O54" s="66"/>
      <c r="P54" s="66"/>
      <c r="Q54" s="104"/>
      <c r="R54" s="109"/>
      <c r="S54" s="109"/>
      <c r="T54" s="66"/>
      <c r="U54" s="109"/>
      <c r="V54" s="66"/>
      <c r="W54" s="104"/>
      <c r="X54" s="66"/>
      <c r="Y54" s="66"/>
      <c r="Z54" s="66"/>
      <c r="AA54" s="66"/>
    </row>
    <row r="55" spans="15:27" s="60" customFormat="1" x14ac:dyDescent="0.25">
      <c r="O55" s="66"/>
      <c r="P55" s="66"/>
      <c r="Q55" s="66"/>
      <c r="R55" s="66"/>
      <c r="S55" s="106"/>
      <c r="T55" s="66"/>
      <c r="U55" s="66"/>
      <c r="V55" s="66"/>
      <c r="W55" s="66"/>
      <c r="X55" s="66"/>
      <c r="Y55" s="66"/>
      <c r="Z55" s="66"/>
      <c r="AA55" s="66"/>
    </row>
    <row r="56" spans="15:27" s="60" customFormat="1" x14ac:dyDescent="0.25">
      <c r="O56" s="66"/>
      <c r="P56" s="66"/>
      <c r="Q56" s="66"/>
      <c r="R56" s="66"/>
      <c r="S56" s="106"/>
      <c r="T56" s="66"/>
      <c r="U56" s="66"/>
      <c r="V56" s="66"/>
      <c r="W56" s="66"/>
      <c r="X56" s="66"/>
      <c r="Y56" s="66"/>
      <c r="Z56" s="66"/>
      <c r="AA56" s="66"/>
    </row>
    <row r="57" spans="15:27" s="60" customFormat="1" x14ac:dyDescent="0.25">
      <c r="O57" s="66"/>
      <c r="P57" s="66"/>
      <c r="Q57" s="66"/>
      <c r="R57" s="66"/>
      <c r="S57" s="106"/>
      <c r="T57" s="66"/>
      <c r="U57" s="66"/>
      <c r="V57" s="66"/>
      <c r="W57" s="66"/>
      <c r="X57" s="66"/>
      <c r="Y57" s="66"/>
      <c r="Z57" s="66"/>
      <c r="AA57" s="66"/>
    </row>
    <row r="58" spans="15:27" s="60" customFormat="1" x14ac:dyDescent="0.25">
      <c r="O58" s="66"/>
      <c r="P58" s="66"/>
      <c r="Q58" s="66"/>
      <c r="R58" s="66"/>
      <c r="S58" s="106"/>
      <c r="T58" s="66"/>
      <c r="U58" s="66"/>
      <c r="V58" s="66"/>
      <c r="W58" s="66"/>
      <c r="X58" s="66"/>
      <c r="Y58" s="66"/>
      <c r="Z58" s="66"/>
      <c r="AA58" s="66"/>
    </row>
    <row r="59" spans="15:27" s="60" customFormat="1" x14ac:dyDescent="0.25">
      <c r="O59" s="66"/>
      <c r="P59" s="66"/>
      <c r="Q59" s="66"/>
      <c r="R59" s="101"/>
      <c r="S59" s="106"/>
      <c r="T59" s="66"/>
      <c r="U59" s="66"/>
      <c r="V59" s="66"/>
      <c r="W59" s="66"/>
      <c r="X59" s="66"/>
      <c r="Y59" s="101"/>
      <c r="Z59" s="66"/>
      <c r="AA59" s="66"/>
    </row>
    <row r="60" spans="15:27" s="60" customFormat="1" x14ac:dyDescent="0.25">
      <c r="O60" s="66"/>
      <c r="P60" s="66"/>
      <c r="Q60" s="109"/>
      <c r="R60" s="101"/>
      <c r="S60" s="106"/>
      <c r="T60" s="66"/>
      <c r="U60" s="66"/>
      <c r="V60" s="66"/>
      <c r="W60" s="66"/>
      <c r="X60" s="66"/>
      <c r="Y60" s="66"/>
      <c r="Z60" s="66"/>
      <c r="AA60" s="66"/>
    </row>
    <row r="61" spans="15:27" s="60" customFormat="1" ht="13" x14ac:dyDescent="0.3">
      <c r="O61" s="66"/>
      <c r="P61" s="66"/>
      <c r="Q61" s="66"/>
      <c r="R61" s="108"/>
      <c r="S61" s="109"/>
      <c r="T61" s="66"/>
      <c r="U61" s="66"/>
      <c r="V61" s="66"/>
      <c r="W61" s="66"/>
      <c r="X61" s="71"/>
      <c r="Y61" s="66"/>
      <c r="Z61" s="116"/>
      <c r="AA61" s="66"/>
    </row>
    <row r="62" spans="15:27" s="60" customFormat="1" ht="13" x14ac:dyDescent="0.3">
      <c r="O62" s="66"/>
      <c r="P62" s="66"/>
      <c r="Q62" s="117"/>
      <c r="R62" s="71"/>
      <c r="S62" s="76"/>
      <c r="T62" s="118"/>
      <c r="U62" s="119"/>
      <c r="V62" s="71"/>
      <c r="W62" s="66"/>
      <c r="X62" s="66"/>
      <c r="Y62" s="66"/>
      <c r="Z62" s="116"/>
      <c r="AA62" s="66"/>
    </row>
    <row r="63" spans="15:27" s="60" customFormat="1" x14ac:dyDescent="0.25"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5:27" s="60" customFormat="1" x14ac:dyDescent="0.25"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5:24" s="60" customFormat="1" x14ac:dyDescent="0.25">
      <c r="O65" s="66"/>
      <c r="P65" s="66"/>
      <c r="Q65" s="66"/>
      <c r="R65" s="66"/>
      <c r="S65" s="66"/>
      <c r="T65" s="66"/>
      <c r="U65" s="66"/>
      <c r="V65" s="66"/>
      <c r="W65" s="66"/>
      <c r="X65" s="66"/>
    </row>
    <row r="66" spans="15:24" s="60" customFormat="1" x14ac:dyDescent="0.25">
      <c r="O66" s="66"/>
      <c r="P66" s="66"/>
      <c r="Q66" s="66"/>
      <c r="R66" s="66"/>
      <c r="S66" s="66"/>
      <c r="T66" s="66"/>
      <c r="U66" s="66"/>
      <c r="V66" s="66"/>
      <c r="W66" s="66"/>
      <c r="X66" s="66"/>
    </row>
    <row r="67" spans="15:24" s="60" customFormat="1" x14ac:dyDescent="0.25">
      <c r="O67" s="66"/>
      <c r="P67" s="66"/>
      <c r="Q67" s="66"/>
      <c r="R67" s="66"/>
      <c r="S67" s="66"/>
      <c r="T67" s="66"/>
      <c r="U67" s="66"/>
      <c r="V67" s="66"/>
      <c r="W67" s="66"/>
      <c r="X67" s="66"/>
    </row>
    <row r="68" spans="15:24" s="60" customFormat="1" x14ac:dyDescent="0.25">
      <c r="O68" s="66"/>
      <c r="P68" s="66"/>
      <c r="Q68" s="66"/>
      <c r="R68" s="66"/>
      <c r="S68" s="66"/>
      <c r="T68" s="66"/>
      <c r="U68" s="66"/>
      <c r="V68" s="66"/>
      <c r="W68" s="66"/>
      <c r="X68" s="66"/>
    </row>
    <row r="69" spans="15:24" s="60" customFormat="1" x14ac:dyDescent="0.25">
      <c r="O69" s="66"/>
      <c r="P69" s="66"/>
      <c r="Q69" s="66"/>
      <c r="R69" s="66"/>
      <c r="S69" s="66"/>
      <c r="T69" s="66"/>
      <c r="U69" s="66"/>
      <c r="V69" s="66"/>
      <c r="W69" s="66"/>
      <c r="X69" s="66"/>
    </row>
    <row r="70" spans="15:24" s="60" customFormat="1" x14ac:dyDescent="0.25">
      <c r="O70" s="66"/>
      <c r="P70" s="66"/>
      <c r="Q70" s="66"/>
      <c r="R70" s="66"/>
      <c r="S70" s="66"/>
      <c r="T70" s="66"/>
      <c r="U70" s="66"/>
      <c r="V70" s="66"/>
      <c r="W70" s="66"/>
      <c r="X70" s="66"/>
    </row>
    <row r="71" spans="15:24" s="60" customFormat="1" x14ac:dyDescent="0.25">
      <c r="O71" s="66"/>
      <c r="P71" s="66"/>
      <c r="Q71" s="66"/>
      <c r="R71" s="66"/>
      <c r="S71" s="66"/>
      <c r="T71" s="66"/>
      <c r="U71" s="66"/>
      <c r="V71" s="66"/>
      <c r="W71" s="66"/>
      <c r="X71" s="66"/>
    </row>
    <row r="72" spans="15:24" s="60" customFormat="1" x14ac:dyDescent="0.25">
      <c r="O72" s="66"/>
      <c r="P72" s="66"/>
      <c r="Q72" s="66"/>
      <c r="R72" s="66"/>
      <c r="S72" s="66"/>
      <c r="T72" s="66"/>
      <c r="U72" s="66"/>
      <c r="V72" s="66"/>
      <c r="W72" s="66"/>
      <c r="X72" s="66"/>
    </row>
    <row r="73" spans="15:24" s="60" customFormat="1" x14ac:dyDescent="0.25">
      <c r="O73" s="66"/>
      <c r="P73" s="66"/>
      <c r="Q73" s="66"/>
      <c r="R73" s="66"/>
      <c r="S73" s="66"/>
      <c r="T73" s="66"/>
      <c r="U73" s="66"/>
      <c r="V73" s="66"/>
      <c r="W73" s="66"/>
      <c r="X73" s="66"/>
    </row>
    <row r="74" spans="15:24" s="60" customFormat="1" x14ac:dyDescent="0.25">
      <c r="O74" s="66"/>
      <c r="P74" s="66"/>
      <c r="Q74" s="66"/>
      <c r="R74" s="66"/>
      <c r="S74" s="66"/>
      <c r="T74" s="66"/>
      <c r="U74" s="66"/>
      <c r="V74" s="66"/>
      <c r="W74" s="66"/>
      <c r="X74" s="66"/>
    </row>
    <row r="75" spans="15:24" s="60" customFormat="1" x14ac:dyDescent="0.25">
      <c r="O75" s="66"/>
      <c r="P75" s="66"/>
      <c r="Q75" s="66"/>
      <c r="R75" s="66"/>
      <c r="S75" s="66"/>
      <c r="T75" s="66"/>
      <c r="U75" s="66"/>
      <c r="V75" s="66"/>
      <c r="W75" s="66"/>
      <c r="X75" s="66"/>
    </row>
    <row r="76" spans="15:24" s="60" customFormat="1" x14ac:dyDescent="0.25">
      <c r="O76" s="66"/>
      <c r="P76" s="66"/>
      <c r="Q76" s="66"/>
      <c r="R76" s="66"/>
      <c r="S76" s="66"/>
      <c r="T76" s="66"/>
      <c r="U76" s="66"/>
      <c r="V76" s="66"/>
      <c r="W76" s="66"/>
      <c r="X76" s="66"/>
    </row>
    <row r="77" spans="15:24" s="60" customFormat="1" x14ac:dyDescent="0.25">
      <c r="O77" s="66"/>
      <c r="P77" s="66"/>
      <c r="Q77" s="66"/>
      <c r="R77" s="66"/>
      <c r="S77" s="66"/>
      <c r="T77" s="66"/>
      <c r="U77" s="66"/>
      <c r="V77" s="66"/>
      <c r="W77" s="66"/>
      <c r="X77" s="66"/>
    </row>
    <row r="78" spans="15:24" s="60" customFormat="1" x14ac:dyDescent="0.25">
      <c r="O78" s="66"/>
      <c r="P78" s="66"/>
      <c r="Q78" s="66"/>
      <c r="R78" s="66"/>
      <c r="S78" s="66"/>
      <c r="T78" s="66"/>
      <c r="U78" s="66"/>
      <c r="V78" s="66"/>
      <c r="W78" s="66"/>
      <c r="X78" s="66"/>
    </row>
    <row r="79" spans="15:24" s="60" customFormat="1" x14ac:dyDescent="0.25">
      <c r="O79" s="66"/>
      <c r="P79" s="66"/>
      <c r="Q79" s="66"/>
      <c r="R79" s="66"/>
      <c r="S79" s="66"/>
      <c r="T79" s="66"/>
      <c r="U79" s="66"/>
      <c r="V79" s="66"/>
      <c r="W79" s="66"/>
      <c r="X79" s="66"/>
    </row>
    <row r="80" spans="15:24" s="60" customFormat="1" x14ac:dyDescent="0.25">
      <c r="O80" s="66"/>
      <c r="P80" s="66"/>
      <c r="Q80" s="66"/>
      <c r="R80" s="66"/>
      <c r="S80" s="66"/>
      <c r="T80" s="66"/>
      <c r="U80" s="66"/>
      <c r="V80" s="66"/>
      <c r="W80" s="66"/>
      <c r="X80" s="66"/>
    </row>
    <row r="81" spans="2:24" s="60" customFormat="1" x14ac:dyDescent="0.25">
      <c r="O81" s="66"/>
      <c r="P81" s="66"/>
      <c r="Q81" s="66"/>
      <c r="R81" s="66"/>
      <c r="S81" s="66"/>
      <c r="T81" s="66"/>
      <c r="U81" s="66"/>
      <c r="V81" s="66"/>
      <c r="W81" s="66"/>
      <c r="X81" s="66"/>
    </row>
    <row r="82" spans="2:24" s="60" customFormat="1" x14ac:dyDescent="0.25">
      <c r="O82" s="66"/>
      <c r="P82" s="66"/>
      <c r="Q82" s="66"/>
      <c r="R82" s="66"/>
      <c r="S82" s="66"/>
      <c r="T82" s="66"/>
      <c r="U82" s="66"/>
      <c r="V82" s="66"/>
      <c r="W82" s="66"/>
      <c r="X82" s="66"/>
    </row>
    <row r="83" spans="2:24" s="60" customFormat="1" x14ac:dyDescent="0.25">
      <c r="O83" s="66"/>
      <c r="P83" s="66"/>
      <c r="Q83" s="66"/>
      <c r="R83" s="66"/>
      <c r="S83" s="66"/>
      <c r="T83" s="66"/>
      <c r="U83" s="66"/>
      <c r="V83" s="66"/>
      <c r="W83" s="66"/>
      <c r="X83" s="66"/>
    </row>
    <row r="84" spans="2:24" s="60" customFormat="1" x14ac:dyDescent="0.25">
      <c r="O84" s="66"/>
      <c r="P84" s="66"/>
      <c r="Q84" s="66"/>
      <c r="R84" s="66"/>
      <c r="S84" s="66"/>
      <c r="T84" s="66"/>
      <c r="U84" s="66"/>
      <c r="V84" s="66"/>
      <c r="W84" s="66"/>
      <c r="X84" s="66"/>
    </row>
    <row r="85" spans="2:24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24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2:24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2:24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2:24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2:24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2:24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2:24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2:24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2:24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2:24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2:24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2:14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2:14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2:14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2:14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2:14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2:14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2:14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2:14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2:14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2:14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2:14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2:14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2:14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2:14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2:14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2:14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2:14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2:14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2:14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2:14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2:14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2:14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2:14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2:14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2:14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2:14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2:14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2:14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2:14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2:14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2:14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2:14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2:14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2:14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2:14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2:14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2:14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2:14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2:14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2:14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2:14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2:14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2:14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2:14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2:14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2:14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2:14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2:14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2:14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</sheetData>
  <sheetProtection password="F6F5" sheet="1" objects="1" scenarios="1"/>
  <customSheetViews>
    <customSheetView guid="{F39C6B7B-4462-4117-9BDF-247A30368105}" showPageBreaks="1" showGridLines="0" hiddenRows="1" hiddenColumns="1" showRuler="0">
      <selection activeCell="K42" sqref="K42"/>
      <rowBreaks count="1" manualBreakCount="1">
        <brk id="44" max="16383" man="1"/>
      </rowBreaks>
      <pageMargins left="0.75" right="0.75" top="1" bottom="1" header="0.5" footer="0.5"/>
      <pageSetup paperSize="9" orientation="portrait" verticalDpi="0" r:id="rId1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  <customSheetView guid="{A29A3673-491D-4BF5-9EB5-AAAD09A71D56}" showGridLines="0" fitToPage="1" hiddenRows="1" hiddenColumns="1" showRuler="0">
      <selection activeCell="I16" sqref="I16"/>
      <rowBreaks count="1" manualBreakCount="1">
        <brk id="44" max="16383" man="1"/>
      </rowBreaks>
      <pageMargins left="0.75" right="0.75" top="1" bottom="1" header="0.5" footer="0.5"/>
      <pageSetup paperSize="9" scale="96" orientation="portrait" verticalDpi="0" r:id="rId2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</customSheetViews>
  <mergeCells count="29">
    <mergeCell ref="Q44:V44"/>
    <mergeCell ref="Q45:V45"/>
    <mergeCell ref="R7:V7"/>
    <mergeCell ref="R8:V8"/>
    <mergeCell ref="R9:V9"/>
    <mergeCell ref="Q31:V31"/>
    <mergeCell ref="Q5:V5"/>
    <mergeCell ref="Q3:U3"/>
    <mergeCell ref="Q4:V4"/>
    <mergeCell ref="C4:L4"/>
    <mergeCell ref="C3:K3"/>
    <mergeCell ref="D8:L8"/>
    <mergeCell ref="D11:E11"/>
    <mergeCell ref="H11:J11"/>
    <mergeCell ref="C37:M37"/>
    <mergeCell ref="C40:D40"/>
    <mergeCell ref="L32:M32"/>
    <mergeCell ref="C34:L34"/>
    <mergeCell ref="C32:D32"/>
    <mergeCell ref="C46:M46"/>
    <mergeCell ref="G25:H25"/>
    <mergeCell ref="G26:H26"/>
    <mergeCell ref="G27:H27"/>
    <mergeCell ref="C41:D41"/>
    <mergeCell ref="C42:D42"/>
    <mergeCell ref="C43:D43"/>
    <mergeCell ref="C44:M44"/>
    <mergeCell ref="C36:D36"/>
    <mergeCell ref="C39:D39"/>
  </mergeCells>
  <phoneticPr fontId="0" type="noConversion"/>
  <hyperlinks>
    <hyperlink ref="E19" location="'Totaldos g Octagam'!D14" display="'Totaldos g Octagam'!D14"/>
    <hyperlink ref="E20" location="'Octagam per kg kroppsvikt'!D14" display="'Octagam per kg kroppsvikt'!D14"/>
  </hyperlinks>
  <pageMargins left="0.70866141732283472" right="1.0629921259842521" top="0.59055118110236227" bottom="1.7716535433070868" header="0.51181102362204722" footer="0.51181102362204722"/>
  <pageSetup paperSize="9" scale="91" orientation="portrait" verticalDpi="0" r:id="rId3"/>
  <headerFooter alignWithMargins="0">
    <oddFooter>&amp;L&amp;"Arial,Fet"&amp;8Trond Omstad
&amp;"Arial,Normal"Key Account Manager
Tel: 097 77 14 46  
trond.omstad@octapharma.no&amp;C&amp;8&amp;D&amp;R&amp;"Arial,Fet"&amp;8Octapharma AS
&amp;"Arial,Normal"Industrivegen 23
2069 Jessheim
www.octapharma.no</oddFooter>
  </headerFooter>
  <rowBreaks count="1" manualBreakCount="1">
    <brk id="45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9" r:id="rId6" name="Group Box 25">
              <controlPr defaultSize="0" autoFill="0" autoPict="0">
                <anchor moveWithCells="1">
                  <from>
                    <xdr:col>2</xdr:col>
                    <xdr:colOff>57150</xdr:colOff>
                    <xdr:row>6</xdr:row>
                    <xdr:rowOff>50800</xdr:rowOff>
                  </from>
                  <to>
                    <xdr:col>12</xdr:col>
                    <xdr:colOff>25400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7" name="Group Box 26">
              <controlPr defaultSize="0" autoFill="0" autoPict="0">
                <anchor moveWithCells="1">
                  <from>
                    <xdr:col>2</xdr:col>
                    <xdr:colOff>57150</xdr:colOff>
                    <xdr:row>9</xdr:row>
                    <xdr:rowOff>50800</xdr:rowOff>
                  </from>
                  <to>
                    <xdr:col>6</xdr:col>
                    <xdr:colOff>38100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8" name="Group Box 27">
              <controlPr defaultSize="0" autoFill="0" autoPict="0">
                <anchor moveWithCells="1">
                  <from>
                    <xdr:col>6</xdr:col>
                    <xdr:colOff>215900</xdr:colOff>
                    <xdr:row>9</xdr:row>
                    <xdr:rowOff>50800</xdr:rowOff>
                  </from>
                  <to>
                    <xdr:col>12</xdr:col>
                    <xdr:colOff>44450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9" name="Group Box 28">
              <controlPr defaultSize="0" autoFill="0" autoPict="0">
                <anchor moveWithCells="1">
                  <from>
                    <xdr:col>2</xdr:col>
                    <xdr:colOff>57150</xdr:colOff>
                    <xdr:row>12</xdr:row>
                    <xdr:rowOff>50800</xdr:rowOff>
                  </from>
                  <to>
                    <xdr:col>6</xdr:col>
                    <xdr:colOff>25400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0" name="Button 29">
              <controlPr defaultSize="0" print="0" autoFill="0" autoPict="0" macro="[0]!Button32_Click">
                <anchor moveWithCells="1" sizeWithCells="1">
                  <from>
                    <xdr:col>10</xdr:col>
                    <xdr:colOff>146050</xdr:colOff>
                    <xdr:row>41</xdr:row>
                    <xdr:rowOff>101600</xdr:rowOff>
                  </from>
                  <to>
                    <xdr:col>12</xdr:col>
                    <xdr:colOff>222250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4" divId="Infusionshastighet Octagam v8 MJ_14" sourceType="sheet" destinationFile="C:\Documents and Settings\se2erip\Desktop\xls html\ml test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F728"/>
  <sheetViews>
    <sheetView showGridLines="0" zoomScale="90" zoomScaleNormal="90" zoomScaleSheetLayoutView="100" workbookViewId="0">
      <selection activeCell="D8" sqref="D8:K8"/>
    </sheetView>
  </sheetViews>
  <sheetFormatPr defaultColWidth="9.1796875" defaultRowHeight="12.5" x14ac:dyDescent="0.25"/>
  <cols>
    <col min="1" max="1" width="3.54296875" style="60" customWidth="1"/>
    <col min="2" max="2" width="4.1796875" style="3" customWidth="1"/>
    <col min="3" max="3" width="2.1796875" style="3" customWidth="1"/>
    <col min="4" max="4" width="27.81640625" style="3" customWidth="1"/>
    <col min="5" max="5" width="9" style="3" customWidth="1"/>
    <col min="6" max="6" width="0" style="3" hidden="1" customWidth="1"/>
    <col min="7" max="7" width="9.1796875" style="3"/>
    <col min="8" max="8" width="6.1796875" style="3" customWidth="1"/>
    <col min="9" max="9" width="5.1796875" style="3" customWidth="1"/>
    <col min="10" max="10" width="5" style="3" customWidth="1"/>
    <col min="11" max="11" width="8.453125" style="3" customWidth="1"/>
    <col min="12" max="12" width="2.7265625" style="3" customWidth="1"/>
    <col min="13" max="13" width="5.54296875" style="3" customWidth="1"/>
    <col min="14" max="14" width="1.81640625" style="8" customWidth="1"/>
    <col min="15" max="15" width="3" style="60" customWidth="1"/>
    <col min="16" max="16" width="29.1796875" style="66" customWidth="1"/>
    <col min="17" max="17" width="8.81640625" style="66" customWidth="1"/>
    <col min="18" max="18" width="9.1796875" style="66"/>
    <col min="19" max="19" width="11.81640625" style="66" customWidth="1"/>
    <col min="20" max="20" width="10.7265625" style="66" customWidth="1"/>
    <col min="21" max="21" width="18.7265625" style="60" customWidth="1"/>
    <col min="22" max="22" width="5.81640625" style="60" customWidth="1"/>
    <col min="23" max="23" width="11.26953125" style="60" customWidth="1"/>
    <col min="24" max="24" width="13.26953125" style="60" customWidth="1"/>
    <col min="25" max="25" width="12.7265625" style="60" bestFit="1" customWidth="1"/>
    <col min="26" max="26" width="9.1796875" style="60"/>
    <col min="27" max="27" width="7" style="60" customWidth="1"/>
    <col min="28" max="28" width="9.1796875" style="60"/>
    <col min="29" max="32" width="9.1796875" style="8"/>
    <col min="33" max="16384" width="9.1796875" style="3"/>
  </cols>
  <sheetData>
    <row r="1" spans="2:21" ht="9.75" customHeight="1" x14ac:dyDescent="0.2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2:21" ht="24.75" customHeight="1" x14ac:dyDescent="0.25">
      <c r="B2" s="2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21" ht="55.5" customHeight="1" x14ac:dyDescent="0.25">
      <c r="B3" s="22"/>
      <c r="C3" s="179" t="s">
        <v>34</v>
      </c>
      <c r="D3" s="179"/>
      <c r="E3" s="179"/>
      <c r="F3" s="179"/>
      <c r="G3" s="179"/>
      <c r="H3" s="179"/>
      <c r="I3" s="179"/>
      <c r="J3" s="179"/>
      <c r="K3" s="179"/>
      <c r="L3" s="22"/>
      <c r="M3" s="22"/>
      <c r="N3" s="6"/>
      <c r="P3" s="171"/>
      <c r="Q3" s="171"/>
      <c r="R3" s="171"/>
      <c r="S3" s="171"/>
      <c r="T3" s="171"/>
      <c r="U3" s="62"/>
    </row>
    <row r="4" spans="2:21" ht="27" customHeight="1" x14ac:dyDescent="0.3">
      <c r="B4" s="22"/>
      <c r="C4" s="186" t="s">
        <v>17</v>
      </c>
      <c r="D4" s="186"/>
      <c r="E4" s="186"/>
      <c r="F4" s="186"/>
      <c r="G4" s="186"/>
      <c r="H4" s="186"/>
      <c r="I4" s="186"/>
      <c r="J4" s="186"/>
      <c r="K4" s="186"/>
      <c r="L4" s="186"/>
      <c r="M4" s="22"/>
      <c r="N4" s="6"/>
      <c r="P4" s="183"/>
      <c r="Q4" s="183"/>
      <c r="R4" s="183"/>
      <c r="S4" s="183"/>
      <c r="T4" s="183"/>
      <c r="U4" s="183"/>
    </row>
    <row r="5" spans="2:21" ht="13.5" customHeight="1" x14ac:dyDescent="0.3">
      <c r="B5" s="22"/>
      <c r="C5" s="22"/>
      <c r="D5" s="59"/>
      <c r="E5" s="59"/>
      <c r="F5" s="59"/>
      <c r="G5" s="59"/>
      <c r="H5" s="59"/>
      <c r="I5" s="59"/>
      <c r="J5" s="59"/>
      <c r="K5" s="59"/>
      <c r="L5" s="59"/>
      <c r="M5" s="22"/>
      <c r="N5" s="6"/>
      <c r="P5" s="182"/>
      <c r="Q5" s="182"/>
      <c r="R5" s="182"/>
      <c r="S5" s="182"/>
      <c r="T5" s="182"/>
      <c r="U5" s="182"/>
    </row>
    <row r="6" spans="2:21" ht="16.5" customHeight="1" x14ac:dyDescent="0.25">
      <c r="B6" s="22"/>
      <c r="C6" s="79"/>
      <c r="D6" s="32" t="s">
        <v>18</v>
      </c>
      <c r="E6" s="33"/>
      <c r="F6" s="33"/>
      <c r="G6" s="33"/>
      <c r="H6" s="33"/>
      <c r="I6" s="33"/>
      <c r="J6" s="33"/>
      <c r="K6" s="34"/>
      <c r="L6" s="80"/>
      <c r="M6" s="81"/>
      <c r="N6" s="6"/>
    </row>
    <row r="7" spans="2:21" ht="13" x14ac:dyDescent="0.3">
      <c r="B7" s="22"/>
      <c r="C7" s="82"/>
      <c r="D7" s="14"/>
      <c r="E7" s="14"/>
      <c r="F7" s="14"/>
      <c r="G7" s="14"/>
      <c r="H7" s="14"/>
      <c r="I7" s="14"/>
      <c r="J7" s="14"/>
      <c r="K7" s="15"/>
      <c r="L7" s="18"/>
      <c r="M7" s="83"/>
      <c r="N7" s="6"/>
      <c r="P7" s="67"/>
      <c r="Q7" s="184"/>
      <c r="R7" s="184"/>
      <c r="S7" s="184"/>
      <c r="T7" s="184"/>
      <c r="U7" s="184"/>
    </row>
    <row r="8" spans="2:21" x14ac:dyDescent="0.25">
      <c r="B8" s="22"/>
      <c r="C8" s="82"/>
      <c r="D8" s="162"/>
      <c r="E8" s="162"/>
      <c r="F8" s="162"/>
      <c r="G8" s="162"/>
      <c r="H8" s="162"/>
      <c r="I8" s="162"/>
      <c r="J8" s="162"/>
      <c r="K8" s="162"/>
      <c r="L8" s="17"/>
      <c r="M8" s="83"/>
      <c r="N8" s="6"/>
      <c r="P8" s="57"/>
      <c r="Q8" s="175"/>
      <c r="R8" s="175"/>
      <c r="S8" s="175"/>
      <c r="T8" s="175"/>
      <c r="U8" s="175"/>
    </row>
    <row r="9" spans="2:21" x14ac:dyDescent="0.25">
      <c r="B9" s="22"/>
      <c r="C9" s="82"/>
      <c r="D9" s="124"/>
      <c r="E9" s="124"/>
      <c r="F9" s="124"/>
      <c r="G9" s="124"/>
      <c r="H9" s="124"/>
      <c r="I9" s="124"/>
      <c r="J9" s="124"/>
      <c r="K9" s="124"/>
      <c r="L9" s="17"/>
      <c r="M9" s="83"/>
      <c r="N9" s="6"/>
      <c r="P9" s="57"/>
      <c r="Q9" s="175"/>
      <c r="R9" s="175"/>
      <c r="S9" s="175"/>
      <c r="T9" s="175"/>
      <c r="U9" s="175"/>
    </row>
    <row r="10" spans="2:21" x14ac:dyDescent="0.25">
      <c r="B10" s="22"/>
      <c r="C10" s="82"/>
      <c r="D10" s="124"/>
      <c r="E10" s="124"/>
      <c r="F10" s="124"/>
      <c r="G10" s="124"/>
      <c r="H10" s="124"/>
      <c r="I10" s="124"/>
      <c r="J10" s="124"/>
      <c r="K10" s="124"/>
      <c r="L10" s="17"/>
      <c r="M10" s="83"/>
      <c r="N10" s="6"/>
      <c r="P10" s="57"/>
      <c r="R10" s="57"/>
      <c r="S10" s="57"/>
      <c r="T10" s="57"/>
      <c r="U10" s="57"/>
    </row>
    <row r="11" spans="2:21" x14ac:dyDescent="0.25">
      <c r="B11" s="22"/>
      <c r="C11" s="82"/>
      <c r="D11" s="123"/>
      <c r="E11" s="125"/>
      <c r="F11" s="125"/>
      <c r="G11" s="124"/>
      <c r="H11" s="165"/>
      <c r="I11" s="165"/>
      <c r="J11" s="165"/>
      <c r="K11" s="127" t="s">
        <v>14</v>
      </c>
      <c r="L11" s="120"/>
      <c r="M11" s="83"/>
      <c r="N11" s="6"/>
      <c r="Q11" s="63"/>
      <c r="R11" s="63"/>
      <c r="S11" s="63"/>
      <c r="T11" s="63"/>
      <c r="U11" s="61"/>
    </row>
    <row r="12" spans="2:21" x14ac:dyDescent="0.25">
      <c r="B12" s="22"/>
      <c r="C12" s="82"/>
      <c r="D12" s="124"/>
      <c r="E12" s="124"/>
      <c r="F12" s="124"/>
      <c r="G12" s="124"/>
      <c r="H12" s="124"/>
      <c r="I12" s="124"/>
      <c r="J12" s="124"/>
      <c r="K12" s="124"/>
      <c r="L12" s="17"/>
      <c r="M12" s="83"/>
      <c r="N12" s="6"/>
      <c r="R12" s="63"/>
      <c r="S12" s="63"/>
      <c r="T12" s="63"/>
      <c r="U12" s="61"/>
    </row>
    <row r="13" spans="2:21" ht="13" x14ac:dyDescent="0.3">
      <c r="B13" s="22"/>
      <c r="C13" s="82"/>
      <c r="D13" s="124"/>
      <c r="E13" s="124"/>
      <c r="F13" s="124"/>
      <c r="G13" s="124"/>
      <c r="H13" s="124"/>
      <c r="I13" s="124"/>
      <c r="J13" s="124"/>
      <c r="K13" s="124"/>
      <c r="L13" s="17"/>
      <c r="M13" s="83"/>
      <c r="N13" s="6"/>
      <c r="P13" s="67"/>
      <c r="Q13" s="63"/>
      <c r="R13" s="63"/>
      <c r="S13" s="63"/>
      <c r="T13" s="63"/>
      <c r="U13" s="61"/>
    </row>
    <row r="14" spans="2:21" x14ac:dyDescent="0.25">
      <c r="B14" s="22"/>
      <c r="C14" s="82"/>
      <c r="D14" s="133"/>
      <c r="E14" s="128" t="s">
        <v>16</v>
      </c>
      <c r="F14" s="122"/>
      <c r="G14" s="129"/>
      <c r="H14" s="124"/>
      <c r="I14" s="124"/>
      <c r="J14" s="124"/>
      <c r="K14" s="124"/>
      <c r="L14" s="17"/>
      <c r="M14" s="83"/>
      <c r="N14" s="6"/>
      <c r="P14" s="64"/>
      <c r="R14" s="64"/>
      <c r="S14" s="64"/>
      <c r="T14" s="63"/>
      <c r="U14" s="61"/>
    </row>
    <row r="15" spans="2:21" x14ac:dyDescent="0.25">
      <c r="B15" s="22"/>
      <c r="C15" s="84"/>
      <c r="D15" s="29"/>
      <c r="E15" s="29"/>
      <c r="F15" s="29"/>
      <c r="G15" s="29"/>
      <c r="H15" s="29"/>
      <c r="I15" s="29"/>
      <c r="J15" s="29"/>
      <c r="K15" s="27"/>
      <c r="L15" s="31"/>
      <c r="M15" s="85"/>
      <c r="N15" s="6"/>
      <c r="R15" s="72"/>
      <c r="T15" s="63"/>
      <c r="U15" s="61"/>
    </row>
    <row r="16" spans="2:21" x14ac:dyDescent="0.25">
      <c r="B16" s="22"/>
      <c r="C16" s="6"/>
      <c r="D16" s="10"/>
      <c r="E16" s="10"/>
      <c r="F16" s="10"/>
      <c r="G16" s="10"/>
      <c r="H16" s="10"/>
      <c r="I16" s="10"/>
      <c r="J16" s="10"/>
      <c r="K16" s="2"/>
      <c r="L16" s="6"/>
      <c r="M16" s="6"/>
      <c r="N16" s="6"/>
      <c r="R16" s="72"/>
      <c r="T16" s="63"/>
      <c r="U16" s="61"/>
    </row>
    <row r="17" spans="1:32" x14ac:dyDescent="0.25">
      <c r="B17" s="22"/>
      <c r="C17" s="6"/>
      <c r="D17" s="10"/>
      <c r="E17" s="10"/>
      <c r="F17" s="10"/>
      <c r="G17" s="10"/>
      <c r="H17" s="10"/>
      <c r="I17" s="10"/>
      <c r="J17" s="10"/>
      <c r="K17" s="2"/>
      <c r="L17" s="6"/>
      <c r="M17" s="6"/>
      <c r="N17" s="6"/>
      <c r="R17" s="64"/>
      <c r="T17" s="63"/>
      <c r="U17" s="61"/>
    </row>
    <row r="18" spans="1:32" ht="15" customHeight="1" x14ac:dyDescent="0.25">
      <c r="B18" s="22"/>
      <c r="C18" s="79"/>
      <c r="D18" s="23" t="s">
        <v>15</v>
      </c>
      <c r="E18" s="35"/>
      <c r="F18" s="35"/>
      <c r="G18" s="36"/>
      <c r="H18" s="13"/>
      <c r="I18" s="13"/>
      <c r="J18" s="13"/>
      <c r="K18" s="13"/>
      <c r="L18" s="22"/>
      <c r="M18" s="22"/>
      <c r="N18" s="6"/>
      <c r="R18" s="64"/>
      <c r="T18" s="63"/>
      <c r="U18" s="61"/>
    </row>
    <row r="19" spans="1:32" x14ac:dyDescent="0.25">
      <c r="B19" s="22"/>
      <c r="C19" s="82"/>
      <c r="D19" s="16" t="s">
        <v>32</v>
      </c>
      <c r="E19" s="121" t="e">
        <f>+E20*0.1/H11</f>
        <v>#DIV/0!</v>
      </c>
      <c r="F19" s="15"/>
      <c r="G19" s="50" t="s">
        <v>13</v>
      </c>
      <c r="H19" s="13"/>
      <c r="I19" s="13"/>
      <c r="J19" s="13"/>
      <c r="K19" s="13"/>
      <c r="L19" s="22"/>
      <c r="M19" s="22"/>
      <c r="N19" s="6"/>
      <c r="P19" s="77"/>
      <c r="Q19" s="73"/>
      <c r="R19" s="63"/>
      <c r="S19" s="63"/>
      <c r="T19" s="63"/>
      <c r="U19" s="61"/>
    </row>
    <row r="20" spans="1:32" ht="13" hidden="1" x14ac:dyDescent="0.3">
      <c r="B20" s="22"/>
      <c r="C20" s="82"/>
      <c r="D20" s="16" t="s">
        <v>9</v>
      </c>
      <c r="E20" s="130">
        <f>D14/0.1</f>
        <v>0</v>
      </c>
      <c r="F20" s="15"/>
      <c r="G20" s="51" t="s">
        <v>12</v>
      </c>
      <c r="H20" s="13"/>
      <c r="I20" s="13"/>
      <c r="J20" s="13"/>
      <c r="K20" s="13"/>
      <c r="L20" s="22"/>
      <c r="M20" s="22"/>
      <c r="N20" s="6"/>
      <c r="P20" s="71"/>
      <c r="Q20" s="63"/>
      <c r="R20" s="63"/>
      <c r="S20" s="63"/>
      <c r="T20" s="63"/>
      <c r="U20" s="61"/>
    </row>
    <row r="21" spans="1:32" ht="13" x14ac:dyDescent="0.3">
      <c r="B21" s="22"/>
      <c r="C21" s="84"/>
      <c r="D21" s="25" t="s">
        <v>28</v>
      </c>
      <c r="E21" s="42">
        <f>E20</f>
        <v>0</v>
      </c>
      <c r="F21" s="27"/>
      <c r="G21" s="52" t="s">
        <v>12</v>
      </c>
      <c r="H21" s="13"/>
      <c r="I21" s="13"/>
      <c r="J21" s="13"/>
      <c r="K21" s="13"/>
      <c r="L21" s="22"/>
      <c r="M21" s="22"/>
      <c r="N21" s="6"/>
      <c r="P21" s="67"/>
      <c r="Q21" s="67"/>
      <c r="R21" s="74"/>
      <c r="S21" s="67"/>
      <c r="T21" s="67"/>
      <c r="U21" s="67"/>
    </row>
    <row r="22" spans="1:32" x14ac:dyDescent="0.25">
      <c r="B22" s="22"/>
      <c r="C22" s="22"/>
      <c r="D22" s="78"/>
      <c r="E22" s="13"/>
      <c r="F22" s="13"/>
      <c r="G22" s="13"/>
      <c r="H22" s="13"/>
      <c r="I22" s="13"/>
      <c r="J22" s="13"/>
      <c r="K22" s="13"/>
      <c r="L22" s="22"/>
      <c r="M22" s="22"/>
      <c r="N22" s="6"/>
      <c r="P22" s="57"/>
    </row>
    <row r="23" spans="1:32" x14ac:dyDescent="0.25">
      <c r="B23" s="22"/>
      <c r="C23" s="22"/>
      <c r="D23" s="78"/>
      <c r="E23" s="13"/>
      <c r="F23" s="13"/>
      <c r="G23" s="13"/>
      <c r="H23" s="13"/>
      <c r="I23" s="13"/>
      <c r="J23" s="13"/>
      <c r="K23" s="13"/>
      <c r="L23" s="22"/>
      <c r="M23" s="22"/>
      <c r="N23" s="6"/>
      <c r="P23" s="57"/>
    </row>
    <row r="24" spans="1:32" ht="15.75" customHeight="1" x14ac:dyDescent="0.25">
      <c r="B24" s="22"/>
      <c r="C24" s="79"/>
      <c r="D24" s="23" t="s">
        <v>19</v>
      </c>
      <c r="E24" s="23" t="s">
        <v>33</v>
      </c>
      <c r="F24" s="23" t="s">
        <v>10</v>
      </c>
      <c r="G24" s="23" t="s">
        <v>4</v>
      </c>
      <c r="H24" s="23" t="s">
        <v>20</v>
      </c>
      <c r="I24" s="23"/>
      <c r="J24" s="23" t="s">
        <v>11</v>
      </c>
      <c r="K24" s="23"/>
      <c r="L24" s="23"/>
      <c r="M24" s="38"/>
      <c r="N24" s="6"/>
      <c r="P24" s="57"/>
    </row>
    <row r="25" spans="1:32" x14ac:dyDescent="0.25">
      <c r="B25" s="22"/>
      <c r="C25" s="82"/>
      <c r="D25" s="15" t="s">
        <v>0</v>
      </c>
      <c r="E25" s="53">
        <v>30</v>
      </c>
      <c r="F25" s="44">
        <f>E25/60</f>
        <v>0.5</v>
      </c>
      <c r="G25" s="15">
        <f>0.02*60</f>
        <v>1.2</v>
      </c>
      <c r="H25" s="15">
        <f>$H$11*G25</f>
        <v>0</v>
      </c>
      <c r="I25" s="15"/>
      <c r="J25" s="53">
        <f>$H$11*G25*F25</f>
        <v>0</v>
      </c>
      <c r="K25" s="53"/>
      <c r="L25" s="53"/>
      <c r="M25" s="89"/>
      <c r="N25" s="6"/>
      <c r="P25" s="57"/>
    </row>
    <row r="26" spans="1:32" x14ac:dyDescent="0.25">
      <c r="B26" s="22"/>
      <c r="C26" s="82"/>
      <c r="D26" s="15" t="s">
        <v>2</v>
      </c>
      <c r="E26" s="53">
        <v>10</v>
      </c>
      <c r="F26" s="44">
        <f>E26/60</f>
        <v>0.16666666666666666</v>
      </c>
      <c r="G26" s="15">
        <f>0.04*60</f>
        <v>2.4</v>
      </c>
      <c r="H26" s="15">
        <f>$H$11*G26</f>
        <v>0</v>
      </c>
      <c r="I26" s="15"/>
      <c r="J26" s="53">
        <f>$H$11*G26*F26</f>
        <v>0</v>
      </c>
      <c r="K26" s="53"/>
      <c r="L26" s="53"/>
      <c r="M26" s="89"/>
      <c r="N26" s="6"/>
      <c r="S26" s="63"/>
      <c r="T26" s="63"/>
      <c r="U26" s="61"/>
    </row>
    <row r="27" spans="1:32" x14ac:dyDescent="0.25">
      <c r="B27" s="22"/>
      <c r="C27" s="82"/>
      <c r="D27" s="15" t="s">
        <v>3</v>
      </c>
      <c r="E27" s="53">
        <v>10</v>
      </c>
      <c r="F27" s="44">
        <f>E27/60</f>
        <v>0.16666666666666666</v>
      </c>
      <c r="G27" s="15">
        <f>0.06*60</f>
        <v>3.5999999999999996</v>
      </c>
      <c r="H27" s="15">
        <f>$H$11*G27</f>
        <v>0</v>
      </c>
      <c r="I27" s="15"/>
      <c r="J27" s="53">
        <f>$H$11*G27*F27</f>
        <v>0</v>
      </c>
      <c r="K27" s="53"/>
      <c r="L27" s="53"/>
      <c r="M27" s="89"/>
      <c r="N27" s="6"/>
      <c r="P27" s="63"/>
      <c r="Q27" s="75"/>
      <c r="R27" s="68"/>
      <c r="S27" s="63"/>
      <c r="T27" s="63"/>
      <c r="U27" s="61"/>
    </row>
    <row r="28" spans="1:32" ht="12.75" customHeight="1" x14ac:dyDescent="0.3">
      <c r="B28" s="22"/>
      <c r="C28" s="84"/>
      <c r="D28" s="27" t="s">
        <v>1</v>
      </c>
      <c r="E28" s="54" t="e">
        <f>F28*60</f>
        <v>#DIV/0!</v>
      </c>
      <c r="F28" s="55" t="e">
        <f>J28/(G28*H11)</f>
        <v>#DIV/0!</v>
      </c>
      <c r="G28" s="27">
        <f>0.12*60</f>
        <v>7.1999999999999993</v>
      </c>
      <c r="H28" s="27">
        <f>$H$11*G28</f>
        <v>0</v>
      </c>
      <c r="I28" s="27"/>
      <c r="J28" s="54">
        <f>E21-J27-J26-J25</f>
        <v>0</v>
      </c>
      <c r="K28" s="54"/>
      <c r="L28" s="54"/>
      <c r="M28" s="91"/>
      <c r="N28" s="6"/>
      <c r="P28" s="63"/>
      <c r="Q28" s="63"/>
      <c r="R28" s="76"/>
      <c r="S28" s="63"/>
      <c r="T28" s="63"/>
      <c r="U28" s="61"/>
    </row>
    <row r="29" spans="1:32" x14ac:dyDescent="0.25">
      <c r="B29" s="22"/>
      <c r="C29" s="22"/>
      <c r="D29" s="13"/>
      <c r="E29" s="22"/>
      <c r="F29" s="22"/>
      <c r="G29" s="13"/>
      <c r="H29" s="22"/>
      <c r="I29" s="22"/>
      <c r="J29" s="13"/>
      <c r="K29" s="13"/>
      <c r="L29" s="13"/>
      <c r="M29" s="22"/>
      <c r="N29" s="6"/>
    </row>
    <row r="30" spans="1:32" hidden="1" x14ac:dyDescent="0.25">
      <c r="B30" s="22"/>
      <c r="C30" s="22"/>
      <c r="D30" s="4" t="s">
        <v>7</v>
      </c>
      <c r="E30" s="5" t="e">
        <f>SUM(E25:E28)</f>
        <v>#DIV/0!</v>
      </c>
      <c r="F30" s="1" t="e">
        <f>SUM(F25:F28)</f>
        <v>#DIV/0!</v>
      </c>
      <c r="G30" s="22"/>
      <c r="H30" s="94"/>
      <c r="I30" s="94"/>
      <c r="J30" s="13"/>
      <c r="K30" s="13"/>
      <c r="L30" s="13"/>
      <c r="M30" s="13"/>
      <c r="N30" s="6"/>
      <c r="V30" s="66"/>
      <c r="W30" s="66"/>
      <c r="X30" s="66"/>
      <c r="Y30" s="66"/>
      <c r="Z30" s="66"/>
    </row>
    <row r="31" spans="1:32" ht="25.5" hidden="1" customHeight="1" x14ac:dyDescent="0.3">
      <c r="B31" s="22"/>
      <c r="C31" s="22"/>
      <c r="D31" s="92"/>
      <c r="E31" s="93"/>
      <c r="F31" s="13"/>
      <c r="G31" s="13"/>
      <c r="H31" s="13"/>
      <c r="I31" s="13"/>
      <c r="J31" s="13"/>
      <c r="K31" s="13"/>
      <c r="L31" s="58" t="s">
        <v>5</v>
      </c>
      <c r="M31" s="95" t="e">
        <f>#REF!</f>
        <v>#REF!</v>
      </c>
      <c r="N31" s="6"/>
      <c r="P31" s="180"/>
      <c r="Q31" s="180"/>
      <c r="R31" s="180"/>
      <c r="S31" s="180"/>
      <c r="T31" s="180"/>
      <c r="U31" s="180"/>
      <c r="V31" s="66"/>
      <c r="W31" s="66"/>
      <c r="X31" s="66"/>
      <c r="Y31" s="66"/>
      <c r="Z31" s="66"/>
    </row>
    <row r="32" spans="1:32" s="7" customFormat="1" ht="12" customHeight="1" x14ac:dyDescent="0.3">
      <c r="A32" s="66"/>
      <c r="B32" s="22"/>
      <c r="C32" s="97"/>
      <c r="D32" s="49" t="s">
        <v>21</v>
      </c>
      <c r="E32" s="45" t="e">
        <f>INT(E30/60)</f>
        <v>#DIV/0!</v>
      </c>
      <c r="F32" s="46"/>
      <c r="G32" s="48" t="s">
        <v>26</v>
      </c>
      <c r="H32" s="47" t="e">
        <f>MOD(E30,60)</f>
        <v>#DIV/0!</v>
      </c>
      <c r="I32" s="48" t="s">
        <v>6</v>
      </c>
      <c r="J32" s="142">
        <f>SUM(J25:J31)</f>
        <v>0</v>
      </c>
      <c r="K32" s="141" t="s">
        <v>12</v>
      </c>
      <c r="L32" s="187"/>
      <c r="M32" s="188"/>
      <c r="N32" s="6"/>
      <c r="O32" s="66"/>
      <c r="P32" s="66"/>
      <c r="Q32" s="66"/>
      <c r="R32" s="66"/>
      <c r="S32" s="66"/>
      <c r="T32" s="66"/>
      <c r="U32" s="60"/>
      <c r="V32" s="60"/>
      <c r="W32" s="60"/>
      <c r="X32" s="60"/>
      <c r="Y32" s="60"/>
      <c r="Z32" s="66"/>
      <c r="AA32" s="66"/>
      <c r="AB32" s="66"/>
      <c r="AC32" s="6"/>
      <c r="AD32" s="6"/>
      <c r="AE32" s="6"/>
      <c r="AF32" s="6"/>
    </row>
    <row r="33" spans="1:32" s="7" customFormat="1" ht="12" customHeight="1" x14ac:dyDescent="0.3">
      <c r="A33" s="66"/>
      <c r="B33" s="22"/>
      <c r="C33" s="22"/>
      <c r="D33" s="13"/>
      <c r="E33" s="13"/>
      <c r="F33" s="21"/>
      <c r="G33" s="13"/>
      <c r="H33" s="13"/>
      <c r="I33" s="13"/>
      <c r="J33" s="13"/>
      <c r="K33" s="13"/>
      <c r="L33" s="22"/>
      <c r="M33" s="22"/>
      <c r="N33" s="6"/>
      <c r="O33" s="66"/>
      <c r="P33" s="66"/>
      <c r="Q33" s="66"/>
      <c r="R33" s="66"/>
      <c r="S33" s="66"/>
      <c r="T33" s="66"/>
      <c r="U33" s="60"/>
      <c r="V33" s="60"/>
      <c r="W33" s="60"/>
      <c r="X33" s="60"/>
      <c r="Y33" s="60"/>
      <c r="Z33" s="66"/>
      <c r="AA33" s="66"/>
      <c r="AB33" s="66"/>
      <c r="AC33" s="6"/>
      <c r="AD33" s="6"/>
      <c r="AE33" s="6"/>
      <c r="AF33" s="6"/>
    </row>
    <row r="34" spans="1:32" s="7" customFormat="1" ht="26.25" customHeight="1" x14ac:dyDescent="0.3">
      <c r="A34" s="66"/>
      <c r="B34" s="22"/>
      <c r="C34" s="185" t="s">
        <v>31</v>
      </c>
      <c r="D34" s="185"/>
      <c r="E34" s="185"/>
      <c r="F34" s="185"/>
      <c r="G34" s="185"/>
      <c r="H34" s="185"/>
      <c r="I34" s="185"/>
      <c r="J34" s="185"/>
      <c r="K34" s="185"/>
      <c r="L34" s="185"/>
      <c r="M34" s="22"/>
      <c r="N34" s="6"/>
      <c r="O34" s="66"/>
      <c r="P34" s="71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"/>
      <c r="AD34" s="6"/>
      <c r="AE34" s="6"/>
      <c r="AF34" s="6"/>
    </row>
    <row r="35" spans="1:32" s="7" customFormat="1" x14ac:dyDescent="0.25">
      <c r="A35" s="66"/>
      <c r="B35" s="22"/>
      <c r="C35" s="22"/>
      <c r="D35" s="22"/>
      <c r="E35" s="22"/>
      <c r="F35" s="22"/>
      <c r="G35" s="22"/>
      <c r="H35" s="22"/>
      <c r="I35" s="22"/>
      <c r="J35" s="22"/>
      <c r="K35" s="13"/>
      <c r="L35" s="22"/>
      <c r="M35" s="22"/>
      <c r="N35" s="6"/>
      <c r="O35" s="66"/>
      <c r="P35" s="66"/>
      <c r="Q35" s="66"/>
      <c r="R35" s="66"/>
      <c r="S35" s="66"/>
      <c r="T35" s="66"/>
      <c r="U35" s="66"/>
      <c r="V35" s="66"/>
      <c r="W35" s="66"/>
      <c r="X35" s="60"/>
      <c r="Y35" s="60"/>
      <c r="Z35" s="66"/>
      <c r="AA35" s="66"/>
      <c r="AB35" s="66"/>
      <c r="AC35" s="6"/>
      <c r="AD35" s="6"/>
      <c r="AE35" s="6"/>
      <c r="AF35" s="6"/>
    </row>
    <row r="36" spans="1:32" s="7" customFormat="1" ht="13" x14ac:dyDescent="0.3">
      <c r="A36" s="66"/>
      <c r="B36" s="22"/>
      <c r="C36" s="178" t="s">
        <v>22</v>
      </c>
      <c r="D36" s="178"/>
      <c r="E36" s="22"/>
      <c r="F36" s="22"/>
      <c r="G36" s="22"/>
      <c r="H36" s="22"/>
      <c r="I36" s="22"/>
      <c r="J36" s="22"/>
      <c r="K36" s="13"/>
      <c r="L36" s="22"/>
      <c r="M36" s="22"/>
      <c r="N36" s="6"/>
      <c r="O36" s="66"/>
      <c r="P36" s="67"/>
      <c r="Q36" s="69"/>
      <c r="R36" s="69"/>
      <c r="S36" s="67"/>
      <c r="T36" s="66"/>
      <c r="U36" s="66"/>
      <c r="V36" s="66"/>
      <c r="W36" s="66"/>
      <c r="X36" s="60"/>
      <c r="Y36" s="60"/>
      <c r="Z36" s="66"/>
      <c r="AA36" s="66"/>
      <c r="AB36" s="66"/>
      <c r="AC36" s="6"/>
      <c r="AD36" s="6"/>
      <c r="AE36" s="6"/>
      <c r="AF36" s="6"/>
    </row>
    <row r="37" spans="1:32" s="7" customFormat="1" ht="13" x14ac:dyDescent="0.3">
      <c r="A37" s="66"/>
      <c r="B37" s="22"/>
      <c r="C37" s="154" t="s">
        <v>23</v>
      </c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6"/>
      <c r="O37" s="66"/>
      <c r="P37" s="57"/>
      <c r="Q37" s="66"/>
      <c r="R37" s="66"/>
      <c r="S37" s="57"/>
      <c r="T37" s="66"/>
      <c r="U37" s="66"/>
      <c r="V37" s="66"/>
      <c r="W37" s="66"/>
      <c r="X37" s="60"/>
      <c r="Y37" s="60"/>
      <c r="Z37" s="66"/>
      <c r="AA37" s="66"/>
      <c r="AB37" s="66"/>
      <c r="AC37" s="6"/>
      <c r="AD37" s="6"/>
      <c r="AE37" s="6"/>
      <c r="AF37" s="6"/>
    </row>
    <row r="38" spans="1:32" s="7" customFormat="1" x14ac:dyDescent="0.25">
      <c r="A38" s="66"/>
      <c r="B38" s="22"/>
      <c r="C38" s="22"/>
      <c r="D38" s="22"/>
      <c r="E38" s="22"/>
      <c r="F38" s="22"/>
      <c r="G38" s="22"/>
      <c r="H38" s="22"/>
      <c r="I38" s="22"/>
      <c r="J38" s="22"/>
      <c r="K38" s="13"/>
      <c r="L38" s="22"/>
      <c r="M38" s="22"/>
      <c r="N38" s="6"/>
      <c r="O38" s="66"/>
      <c r="P38" s="57"/>
      <c r="Q38" s="66"/>
      <c r="R38" s="66"/>
      <c r="S38" s="57"/>
      <c r="T38" s="66"/>
      <c r="U38" s="66"/>
      <c r="V38" s="66"/>
      <c r="W38" s="66"/>
      <c r="X38" s="60"/>
      <c r="Y38" s="60"/>
      <c r="Z38" s="66"/>
      <c r="AA38" s="66"/>
      <c r="AB38" s="66"/>
      <c r="AC38" s="6"/>
      <c r="AD38" s="6"/>
      <c r="AE38" s="6"/>
      <c r="AF38" s="6"/>
    </row>
    <row r="39" spans="1:32" s="7" customFormat="1" ht="13" x14ac:dyDescent="0.25">
      <c r="A39" s="66"/>
      <c r="B39" s="22"/>
      <c r="C39" s="150" t="s">
        <v>19</v>
      </c>
      <c r="D39" s="151"/>
      <c r="E39" s="37" t="s">
        <v>20</v>
      </c>
      <c r="F39" s="39"/>
      <c r="G39" s="100"/>
      <c r="H39" s="22"/>
      <c r="I39" s="22"/>
      <c r="J39" s="22"/>
      <c r="K39" s="13"/>
      <c r="L39" s="22"/>
      <c r="M39" s="22"/>
      <c r="N39" s="6"/>
      <c r="O39" s="66"/>
      <c r="P39" s="57"/>
      <c r="Q39" s="66"/>
      <c r="R39" s="66"/>
      <c r="S39" s="57"/>
      <c r="T39" s="66"/>
      <c r="U39" s="66"/>
      <c r="V39" s="66"/>
      <c r="W39" s="66"/>
      <c r="X39" s="60"/>
      <c r="Y39" s="60"/>
      <c r="Z39" s="66"/>
      <c r="AA39" s="66"/>
      <c r="AB39" s="66"/>
      <c r="AC39" s="6"/>
      <c r="AD39" s="6"/>
      <c r="AE39" s="6"/>
      <c r="AF39" s="6"/>
    </row>
    <row r="40" spans="1:32" s="7" customFormat="1" x14ac:dyDescent="0.25">
      <c r="A40" s="66"/>
      <c r="B40" s="22"/>
      <c r="C40" s="143" t="s">
        <v>0</v>
      </c>
      <c r="D40" s="144"/>
      <c r="E40" s="17">
        <v>90</v>
      </c>
      <c r="F40" s="18"/>
      <c r="G40" s="83"/>
      <c r="H40" s="22"/>
      <c r="I40" s="22"/>
      <c r="J40" s="22"/>
      <c r="K40" s="13"/>
      <c r="L40" s="22"/>
      <c r="M40" s="22"/>
      <c r="N40" s="6"/>
      <c r="O40" s="66"/>
      <c r="P40" s="57"/>
      <c r="Q40" s="66"/>
      <c r="R40" s="66"/>
      <c r="S40" s="57"/>
      <c r="T40" s="66"/>
      <c r="U40" s="66"/>
      <c r="V40" s="66"/>
      <c r="W40" s="66"/>
      <c r="X40" s="60"/>
      <c r="Y40" s="60"/>
      <c r="Z40" s="66"/>
      <c r="AA40" s="66"/>
      <c r="AB40" s="66"/>
      <c r="AC40" s="6"/>
      <c r="AD40" s="6"/>
      <c r="AE40" s="6"/>
      <c r="AF40" s="6"/>
    </row>
    <row r="41" spans="1:32" s="7" customFormat="1" ht="13.5" customHeight="1" x14ac:dyDescent="0.25">
      <c r="A41" s="66"/>
      <c r="B41" s="22"/>
      <c r="C41" s="143" t="s">
        <v>2</v>
      </c>
      <c r="D41" s="144"/>
      <c r="E41" s="17">
        <v>180</v>
      </c>
      <c r="F41" s="18"/>
      <c r="G41" s="83"/>
      <c r="H41" s="22"/>
      <c r="I41" s="22"/>
      <c r="J41" s="22"/>
      <c r="K41" s="13"/>
      <c r="L41" s="22"/>
      <c r="M41" s="22"/>
      <c r="N41" s="6"/>
      <c r="O41" s="66"/>
      <c r="P41" s="66"/>
      <c r="Q41" s="66"/>
      <c r="R41" s="66"/>
      <c r="S41" s="66"/>
      <c r="T41" s="66"/>
      <c r="U41" s="66"/>
      <c r="V41" s="66"/>
      <c r="W41" s="66"/>
      <c r="X41" s="60"/>
      <c r="Y41" s="60"/>
      <c r="Z41" s="66"/>
      <c r="AA41" s="66"/>
      <c r="AB41" s="66"/>
      <c r="AC41" s="6"/>
      <c r="AD41" s="6"/>
      <c r="AE41" s="6"/>
      <c r="AF41" s="6"/>
    </row>
    <row r="42" spans="1:32" s="7" customFormat="1" x14ac:dyDescent="0.25">
      <c r="A42" s="66"/>
      <c r="B42" s="22"/>
      <c r="C42" s="143" t="s">
        <v>3</v>
      </c>
      <c r="D42" s="144"/>
      <c r="E42" s="17">
        <v>270</v>
      </c>
      <c r="F42" s="18"/>
      <c r="G42" s="83"/>
      <c r="H42" s="22"/>
      <c r="I42" s="22"/>
      <c r="J42" s="22"/>
      <c r="K42" s="13"/>
      <c r="L42" s="22"/>
      <c r="M42" s="22"/>
      <c r="N42" s="6"/>
      <c r="O42" s="66"/>
      <c r="P42" s="66"/>
      <c r="Q42" s="66"/>
      <c r="R42" s="66"/>
      <c r="S42" s="66"/>
      <c r="T42" s="66"/>
      <c r="U42" s="66"/>
      <c r="V42" s="66"/>
      <c r="W42" s="66"/>
      <c r="X42" s="60"/>
      <c r="Y42" s="60"/>
      <c r="Z42" s="66"/>
      <c r="AA42" s="66"/>
      <c r="AB42" s="66"/>
      <c r="AC42" s="6"/>
      <c r="AD42" s="6"/>
      <c r="AE42" s="6"/>
      <c r="AF42" s="6"/>
    </row>
    <row r="43" spans="1:32" s="7" customFormat="1" x14ac:dyDescent="0.25">
      <c r="A43" s="66"/>
      <c r="B43" s="22"/>
      <c r="C43" s="148" t="s">
        <v>1</v>
      </c>
      <c r="D43" s="149"/>
      <c r="E43" s="26">
        <v>540</v>
      </c>
      <c r="F43" s="31"/>
      <c r="G43" s="85"/>
      <c r="H43" s="22"/>
      <c r="I43" s="22"/>
      <c r="J43" s="22"/>
      <c r="K43" s="13"/>
      <c r="L43" s="22"/>
      <c r="M43" s="22"/>
      <c r="N43" s="6"/>
      <c r="O43" s="66"/>
      <c r="P43" s="66"/>
      <c r="Q43" s="66"/>
      <c r="R43" s="66"/>
      <c r="S43" s="66"/>
      <c r="T43" s="66"/>
      <c r="U43" s="66"/>
      <c r="V43" s="66"/>
      <c r="W43" s="66"/>
      <c r="X43" s="60"/>
      <c r="Y43" s="60"/>
      <c r="Z43" s="66"/>
      <c r="AA43" s="66"/>
      <c r="AB43" s="66"/>
      <c r="AC43" s="107"/>
      <c r="AD43" s="6"/>
      <c r="AE43" s="6"/>
      <c r="AF43" s="6"/>
    </row>
    <row r="44" spans="1:32" s="7" customFormat="1" ht="27" customHeight="1" x14ac:dyDescent="0.25">
      <c r="A44" s="66"/>
      <c r="B44" s="22"/>
      <c r="C44" s="22"/>
      <c r="D44" s="22" t="s">
        <v>24</v>
      </c>
      <c r="E44" s="22"/>
      <c r="F44" s="22"/>
      <c r="G44" s="22"/>
      <c r="H44" s="22"/>
      <c r="I44" s="22"/>
      <c r="J44" s="22"/>
      <c r="K44" s="13"/>
      <c r="L44" s="22"/>
      <c r="M44" s="22"/>
      <c r="N44" s="6"/>
      <c r="O44" s="66"/>
      <c r="P44" s="181"/>
      <c r="Q44" s="181"/>
      <c r="R44" s="181"/>
      <c r="S44" s="181"/>
      <c r="T44" s="181"/>
      <c r="U44" s="181"/>
      <c r="V44" s="60"/>
      <c r="W44" s="60"/>
      <c r="X44" s="60"/>
      <c r="Y44" s="60"/>
      <c r="Z44" s="66"/>
      <c r="AA44" s="66"/>
      <c r="AB44" s="66"/>
      <c r="AC44" s="6"/>
      <c r="AD44" s="6"/>
      <c r="AE44" s="6"/>
      <c r="AF44" s="6"/>
    </row>
    <row r="45" spans="1:32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13"/>
      <c r="L45" s="22"/>
      <c r="M45" s="22"/>
      <c r="N45" s="6"/>
    </row>
    <row r="46" spans="1:32" s="8" customFormat="1" ht="43.5" customHeight="1" x14ac:dyDescent="0.25">
      <c r="A46" s="60"/>
      <c r="B46" s="22"/>
      <c r="C46" s="177" t="s">
        <v>25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6"/>
      <c r="O46" s="60"/>
      <c r="P46" s="66"/>
      <c r="Q46" s="66"/>
      <c r="R46" s="66"/>
      <c r="S46" s="66"/>
      <c r="T46" s="66"/>
      <c r="U46" s="60"/>
      <c r="V46" s="60"/>
      <c r="W46" s="60"/>
      <c r="X46" s="60"/>
      <c r="Y46" s="60"/>
      <c r="Z46" s="60"/>
      <c r="AA46" s="60"/>
      <c r="AB46" s="60"/>
    </row>
    <row r="47" spans="1:32" s="60" customFormat="1" x14ac:dyDescent="0.25">
      <c r="P47" s="66"/>
      <c r="Q47" s="66"/>
      <c r="R47" s="66"/>
      <c r="S47" s="66"/>
      <c r="T47" s="66"/>
    </row>
    <row r="48" spans="1:32" x14ac:dyDescent="0.25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2:14" x14ac:dyDescent="0.2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2:14" x14ac:dyDescent="0.2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2:14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2:14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2:14" x14ac:dyDescent="0.25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2:14" x14ac:dyDescent="0.2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2:14" x14ac:dyDescent="0.2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2:14" x14ac:dyDescent="0.2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2:14" x14ac:dyDescent="0.2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2:14" x14ac:dyDescent="0.25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2:14" x14ac:dyDescent="0.25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2:14" x14ac:dyDescent="0.25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2:14" x14ac:dyDescent="0.25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2:14" x14ac:dyDescent="0.25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2:14" x14ac:dyDescent="0.25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2:14" x14ac:dyDescent="0.2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2:14" x14ac:dyDescent="0.25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2:14" x14ac:dyDescent="0.2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2:14" x14ac:dyDescent="0.25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2:14" x14ac:dyDescent="0.25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2:14" x14ac:dyDescent="0.25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2:14" x14ac:dyDescent="0.25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2:14" x14ac:dyDescent="0.25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2:14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2:14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2:14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2:14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2:14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2:14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2:14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2:14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2:14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2:13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2:13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2:13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2:13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2:13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2:13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2:13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2:13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2:13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2:13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2:13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2:13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2:13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2:13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2:13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2:13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2:13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2:13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2:13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2:13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2:13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2:13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2:13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2:13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2:13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2:13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2:13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2:13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2:13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2:13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2:13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2:13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2:13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2:13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2:13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2:13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2:13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2:13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2:13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2:13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2:13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2:13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2:13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2:13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2:13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2:13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2:13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2:13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2:13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2:13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2:13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2:13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2:13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2:13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2:13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2:13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2:13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2:13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2:13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2:13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2:13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2:13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2:13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2:13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2:13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2:13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2:13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2:13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2:13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2:13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2:13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2:13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2:13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2:13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2:13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2:13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2:13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2:13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2:13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2:13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2:13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2:13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2:13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2:13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2:13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2:13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2:13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2:13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2:13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2:13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2:13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2:13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2:13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2:13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2:13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2:13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2:13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2:13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2:13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2:13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2:13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2:13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2:13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2:13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2:13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2:13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2:13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2:13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2:13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2:13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2:13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2:13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2:13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2:13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2:13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2:13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2:13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2:13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2:13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2:13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2:13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2:13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2:13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2:13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2:13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2:13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2:13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2:13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2:13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2:13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2:13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2:13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2:13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2:13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2:13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2:13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2:13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2:13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2:13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2:13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2:13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2:13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2:13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2:13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2:13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2:13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2:13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2:13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2:13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2:13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2:13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2:13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2:13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spans="2:13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spans="2:13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</row>
    <row r="268" spans="2:13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</row>
    <row r="269" spans="2:13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2:13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</row>
    <row r="272" spans="2:13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</row>
    <row r="273" spans="2:13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</row>
    <row r="274" spans="2:13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</row>
    <row r="275" spans="2:13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2:13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spans="2:13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2:13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spans="2:13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spans="2:13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</row>
    <row r="282" spans="2:13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</row>
    <row r="283" spans="2:13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</row>
    <row r="284" spans="2:13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2:13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</row>
    <row r="286" spans="2:13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</row>
    <row r="287" spans="2:13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</row>
    <row r="288" spans="2:13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</row>
    <row r="289" spans="2:13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2:13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2:13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</row>
    <row r="292" spans="2:13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</row>
    <row r="293" spans="2:13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2:13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6" spans="2:13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</row>
    <row r="297" spans="2:13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</row>
    <row r="298" spans="2:13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</row>
    <row r="299" spans="2:13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</row>
    <row r="300" spans="2:13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</row>
    <row r="301" spans="2:13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</row>
    <row r="302" spans="2:13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</row>
    <row r="303" spans="2:13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</row>
    <row r="305" spans="2:13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</row>
    <row r="306" spans="2:13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</row>
    <row r="307" spans="2:13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</row>
    <row r="308" spans="2:13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</row>
    <row r="309" spans="2:13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spans="2:13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spans="2:13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</row>
    <row r="312" spans="2:13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2:13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</row>
    <row r="314" spans="2:13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</row>
    <row r="316" spans="2:13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</row>
    <row r="317" spans="2:13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</row>
    <row r="319" spans="2:13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</row>
    <row r="320" spans="2:13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</row>
    <row r="321" spans="2:13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</row>
    <row r="322" spans="2:13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</row>
    <row r="323" spans="2:13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</row>
    <row r="324" spans="2:13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spans="2:13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2:13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</row>
    <row r="328" spans="2:13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</row>
    <row r="329" spans="2:13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</row>
    <row r="330" spans="2:13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</row>
    <row r="331" spans="2:13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</row>
    <row r="332" spans="2:13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2:13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</row>
    <row r="334" spans="2:13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</row>
    <row r="336" spans="2:13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</row>
    <row r="337" spans="2:13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</row>
    <row r="339" spans="2:13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spans="2:13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</row>
    <row r="341" spans="2:13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</row>
    <row r="342" spans="2:13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</row>
    <row r="343" spans="2:13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2:13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2:13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</row>
    <row r="348" spans="2:13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</row>
    <row r="349" spans="2:13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</row>
    <row r="350" spans="2:13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</row>
    <row r="351" spans="2:13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</row>
    <row r="352" spans="2:13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</row>
    <row r="353" spans="2:13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</row>
    <row r="354" spans="2:13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</row>
    <row r="356" spans="2:13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</row>
    <row r="357" spans="2:13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</row>
    <row r="359" spans="2:13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</row>
    <row r="360" spans="2:13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</row>
    <row r="361" spans="2:13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</row>
    <row r="362" spans="2:13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</row>
    <row r="363" spans="2:13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</row>
    <row r="365" spans="2:13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</row>
    <row r="366" spans="2:13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</row>
    <row r="367" spans="2:13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</row>
    <row r="368" spans="2:13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</row>
    <row r="369" spans="2:13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</row>
    <row r="370" spans="2:13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</row>
    <row r="371" spans="2:13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</row>
    <row r="372" spans="2:13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</row>
    <row r="373" spans="2:13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</row>
    <row r="374" spans="2:13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</row>
    <row r="376" spans="2:13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</row>
    <row r="377" spans="2:13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</row>
    <row r="379" spans="2:13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</row>
    <row r="380" spans="2:13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</row>
    <row r="381" spans="2:13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</row>
    <row r="382" spans="2:13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</row>
    <row r="383" spans="2:13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</row>
    <row r="384" spans="2:13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</row>
    <row r="385" spans="2:13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</row>
    <row r="386" spans="2:13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</row>
    <row r="387" spans="2:13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</row>
    <row r="388" spans="2:13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</row>
    <row r="389" spans="2:13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</row>
    <row r="390" spans="2:13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</row>
    <row r="391" spans="2:13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</row>
    <row r="392" spans="2:13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</row>
    <row r="393" spans="2:13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</row>
    <row r="394" spans="2:13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</row>
    <row r="395" spans="2:13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</row>
    <row r="396" spans="2:13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</row>
    <row r="397" spans="2:13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</row>
    <row r="398" spans="2:13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</row>
    <row r="399" spans="2:13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</row>
    <row r="400" spans="2:13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</row>
    <row r="402" spans="2:13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</row>
    <row r="403" spans="2:13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</row>
    <row r="404" spans="2:13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</row>
    <row r="405" spans="2:13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</row>
    <row r="406" spans="2:13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</row>
    <row r="408" spans="2:13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</row>
    <row r="409" spans="2:13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</row>
    <row r="410" spans="2:13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</row>
    <row r="411" spans="2:13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</row>
    <row r="412" spans="2:13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</row>
    <row r="413" spans="2:13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</row>
    <row r="414" spans="2:13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spans="2:13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</row>
    <row r="417" spans="2:13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</row>
    <row r="419" spans="2:13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</row>
    <row r="420" spans="2:13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</row>
    <row r="421" spans="2:13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</row>
    <row r="422" spans="2:13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</row>
    <row r="423" spans="2:13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</row>
    <row r="425" spans="2:13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</row>
    <row r="426" spans="2:13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</row>
    <row r="428" spans="2:13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</row>
    <row r="429" spans="2:13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</row>
    <row r="430" spans="2:13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</row>
    <row r="431" spans="2:13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</row>
    <row r="432" spans="2:13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</row>
    <row r="433" spans="2:13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</row>
    <row r="434" spans="2:13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</row>
    <row r="436" spans="2:13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</row>
    <row r="437" spans="2:13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</row>
    <row r="439" spans="2:13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</row>
    <row r="440" spans="2:13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</row>
    <row r="441" spans="2:13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</row>
    <row r="442" spans="2:13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</row>
    <row r="443" spans="2:13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</row>
    <row r="444" spans="2:13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</row>
    <row r="445" spans="2:13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</row>
    <row r="446" spans="2:13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</row>
    <row r="448" spans="2:13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</row>
    <row r="449" spans="2:13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</row>
    <row r="450" spans="2:13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</row>
    <row r="451" spans="2:13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</row>
    <row r="452" spans="2:13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</row>
    <row r="453" spans="2:13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</row>
    <row r="454" spans="2:13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</row>
    <row r="456" spans="2:13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</row>
    <row r="457" spans="2:13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</row>
    <row r="458" spans="2:13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</row>
    <row r="459" spans="2:13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</row>
    <row r="460" spans="2:13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</row>
    <row r="461" spans="2:13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</row>
    <row r="462" spans="2:13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</row>
    <row r="463" spans="2:13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</row>
    <row r="464" spans="2:13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</row>
    <row r="465" spans="2:13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</row>
    <row r="466" spans="2:13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</row>
    <row r="467" spans="2:13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</row>
    <row r="468" spans="2:13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</row>
    <row r="469" spans="2:13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</row>
    <row r="470" spans="2:13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</row>
    <row r="471" spans="2:13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</row>
    <row r="472" spans="2:13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</row>
    <row r="473" spans="2:13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</row>
    <row r="474" spans="2:13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</row>
    <row r="475" spans="2:13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</row>
    <row r="476" spans="2:13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</row>
    <row r="477" spans="2:13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</row>
    <row r="478" spans="2:13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</row>
    <row r="479" spans="2:13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</row>
    <row r="480" spans="2:13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</row>
    <row r="482" spans="2:13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</row>
    <row r="483" spans="2:13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</row>
    <row r="485" spans="2:13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</row>
    <row r="486" spans="2:13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</row>
    <row r="487" spans="2:13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</row>
    <row r="488" spans="2:13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</row>
    <row r="489" spans="2:13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</row>
    <row r="490" spans="2:13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</row>
    <row r="491" spans="2:13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</row>
    <row r="492" spans="2:13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</row>
    <row r="493" spans="2:13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</row>
    <row r="494" spans="2:13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</row>
    <row r="495" spans="2:13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</row>
    <row r="497" spans="2:13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</row>
    <row r="498" spans="2:13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</row>
    <row r="500" spans="2:13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</row>
    <row r="501" spans="2:13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</row>
    <row r="502" spans="2:13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</row>
    <row r="503" spans="2:13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</row>
    <row r="504" spans="2:13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</row>
    <row r="505" spans="2:13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</row>
    <row r="506" spans="2:13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</row>
    <row r="507" spans="2:13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</row>
    <row r="508" spans="2:13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</row>
    <row r="509" spans="2:13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</row>
    <row r="510" spans="2:13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</row>
    <row r="511" spans="2:13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</row>
    <row r="512" spans="2:13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</row>
    <row r="513" spans="2:13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</row>
    <row r="514" spans="2:13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</row>
    <row r="515" spans="2:13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</row>
    <row r="516" spans="2:13" x14ac:dyDescent="0.25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</row>
    <row r="517" spans="2:13" x14ac:dyDescent="0.25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</row>
    <row r="518" spans="2:13" x14ac:dyDescent="0.25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</row>
    <row r="520" spans="2:13" x14ac:dyDescent="0.25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</row>
    <row r="521" spans="2:13" x14ac:dyDescent="0.25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</row>
    <row r="522" spans="2:13" x14ac:dyDescent="0.25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</row>
    <row r="523" spans="2:13" x14ac:dyDescent="0.25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</row>
    <row r="524" spans="2:13" x14ac:dyDescent="0.25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</row>
    <row r="526" spans="2:13" x14ac:dyDescent="0.25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</row>
    <row r="527" spans="2:13" x14ac:dyDescent="0.25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</row>
    <row r="529" spans="2:13" x14ac:dyDescent="0.25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</row>
    <row r="530" spans="2:13" x14ac:dyDescent="0.25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</row>
    <row r="531" spans="2:13" x14ac:dyDescent="0.25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</row>
    <row r="532" spans="2:13" x14ac:dyDescent="0.25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</row>
    <row r="533" spans="2:13" x14ac:dyDescent="0.25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</row>
    <row r="534" spans="2:13" x14ac:dyDescent="0.25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</row>
    <row r="535" spans="2:13" x14ac:dyDescent="0.25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</row>
    <row r="536" spans="2:13" x14ac:dyDescent="0.25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</row>
    <row r="537" spans="2:13" x14ac:dyDescent="0.25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</row>
    <row r="538" spans="2:13" x14ac:dyDescent="0.25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</row>
    <row r="539" spans="2:13" x14ac:dyDescent="0.25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</row>
    <row r="540" spans="2:13" x14ac:dyDescent="0.25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</row>
    <row r="541" spans="2:13" x14ac:dyDescent="0.25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</row>
    <row r="542" spans="2:13" x14ac:dyDescent="0.25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</row>
    <row r="543" spans="2:13" x14ac:dyDescent="0.25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</row>
    <row r="544" spans="2:13" x14ac:dyDescent="0.25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</row>
    <row r="545" spans="2:13" x14ac:dyDescent="0.25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</row>
    <row r="546" spans="2:13" x14ac:dyDescent="0.25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</row>
    <row r="547" spans="2:13" x14ac:dyDescent="0.25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</row>
    <row r="548" spans="2:13" x14ac:dyDescent="0.25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</row>
    <row r="549" spans="2:13" x14ac:dyDescent="0.25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</row>
    <row r="550" spans="2:13" x14ac:dyDescent="0.25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</row>
    <row r="551" spans="2:13" x14ac:dyDescent="0.25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</row>
    <row r="552" spans="2:13" x14ac:dyDescent="0.25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</row>
    <row r="553" spans="2:13" x14ac:dyDescent="0.25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</row>
    <row r="554" spans="2:13" x14ac:dyDescent="0.25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</row>
    <row r="555" spans="2:13" x14ac:dyDescent="0.25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</row>
    <row r="556" spans="2:13" x14ac:dyDescent="0.25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</row>
    <row r="557" spans="2:13" x14ac:dyDescent="0.25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</row>
    <row r="558" spans="2:13" x14ac:dyDescent="0.25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</row>
    <row r="559" spans="2:13" x14ac:dyDescent="0.25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</row>
    <row r="560" spans="2:13" x14ac:dyDescent="0.25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</row>
    <row r="561" spans="2:13" x14ac:dyDescent="0.25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</row>
    <row r="562" spans="2:13" x14ac:dyDescent="0.25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</row>
    <row r="563" spans="2:13" x14ac:dyDescent="0.25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</row>
    <row r="564" spans="2:13" x14ac:dyDescent="0.25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</row>
    <row r="565" spans="2:13" x14ac:dyDescent="0.25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</row>
    <row r="566" spans="2:13" x14ac:dyDescent="0.25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</row>
    <row r="567" spans="2:13" x14ac:dyDescent="0.25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</row>
    <row r="568" spans="2:13" x14ac:dyDescent="0.25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</row>
    <row r="569" spans="2:13" x14ac:dyDescent="0.25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</row>
    <row r="570" spans="2:13" x14ac:dyDescent="0.25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</row>
    <row r="571" spans="2:13" x14ac:dyDescent="0.25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</row>
    <row r="572" spans="2:13" x14ac:dyDescent="0.25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</row>
    <row r="573" spans="2:13" x14ac:dyDescent="0.25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</row>
    <row r="574" spans="2:13" x14ac:dyDescent="0.25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</row>
    <row r="575" spans="2:13" x14ac:dyDescent="0.25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</row>
    <row r="576" spans="2:13" x14ac:dyDescent="0.25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</row>
    <row r="577" spans="2:13" x14ac:dyDescent="0.25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</row>
    <row r="578" spans="2:13" x14ac:dyDescent="0.25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</row>
    <row r="579" spans="2:13" x14ac:dyDescent="0.25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</row>
    <row r="580" spans="2:13" x14ac:dyDescent="0.25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</row>
    <row r="581" spans="2:13" x14ac:dyDescent="0.25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</row>
    <row r="582" spans="2:13" x14ac:dyDescent="0.25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</row>
    <row r="583" spans="2:13" x14ac:dyDescent="0.25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</row>
    <row r="584" spans="2:13" x14ac:dyDescent="0.25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</row>
    <row r="585" spans="2:13" x14ac:dyDescent="0.25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</row>
    <row r="586" spans="2:13" x14ac:dyDescent="0.25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</row>
    <row r="587" spans="2:13" x14ac:dyDescent="0.25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</row>
    <row r="588" spans="2:13" x14ac:dyDescent="0.25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</row>
    <row r="589" spans="2:13" x14ac:dyDescent="0.25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</row>
    <row r="590" spans="2:13" x14ac:dyDescent="0.25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</row>
    <row r="591" spans="2:13" x14ac:dyDescent="0.25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</row>
    <row r="592" spans="2:13" x14ac:dyDescent="0.25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</row>
    <row r="593" spans="2:13" x14ac:dyDescent="0.25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</row>
    <row r="594" spans="2:13" x14ac:dyDescent="0.25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</row>
    <row r="595" spans="2:13" x14ac:dyDescent="0.25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</row>
    <row r="596" spans="2:13" x14ac:dyDescent="0.25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</row>
    <row r="597" spans="2:13" x14ac:dyDescent="0.25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</row>
    <row r="598" spans="2:13" x14ac:dyDescent="0.25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</row>
    <row r="599" spans="2:13" x14ac:dyDescent="0.25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</row>
    <row r="600" spans="2:13" x14ac:dyDescent="0.25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</row>
    <row r="601" spans="2:13" x14ac:dyDescent="0.25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</row>
    <row r="602" spans="2:13" x14ac:dyDescent="0.25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</row>
    <row r="603" spans="2:13" x14ac:dyDescent="0.25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</row>
    <row r="604" spans="2:13" x14ac:dyDescent="0.25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</row>
    <row r="605" spans="2:13" x14ac:dyDescent="0.25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</row>
    <row r="606" spans="2:13" x14ac:dyDescent="0.25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</row>
    <row r="607" spans="2:13" x14ac:dyDescent="0.25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</row>
    <row r="608" spans="2:13" x14ac:dyDescent="0.25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</row>
    <row r="609" spans="2:13" x14ac:dyDescent="0.25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</row>
    <row r="610" spans="2:13" x14ac:dyDescent="0.25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</row>
    <row r="611" spans="2:13" x14ac:dyDescent="0.25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</row>
    <row r="612" spans="2:13" x14ac:dyDescent="0.25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</row>
    <row r="613" spans="2:13" x14ac:dyDescent="0.25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</row>
    <row r="614" spans="2:13" x14ac:dyDescent="0.25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</row>
    <row r="615" spans="2:13" x14ac:dyDescent="0.25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</row>
    <row r="616" spans="2:13" x14ac:dyDescent="0.25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</row>
    <row r="617" spans="2:13" x14ac:dyDescent="0.25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</row>
    <row r="618" spans="2:13" x14ac:dyDescent="0.25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</row>
    <row r="619" spans="2:13" x14ac:dyDescent="0.25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</row>
    <row r="620" spans="2:13" x14ac:dyDescent="0.25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</row>
    <row r="621" spans="2:13" x14ac:dyDescent="0.25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</row>
    <row r="622" spans="2:13" x14ac:dyDescent="0.25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</row>
    <row r="623" spans="2:13" x14ac:dyDescent="0.25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</row>
    <row r="624" spans="2:13" x14ac:dyDescent="0.25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</row>
    <row r="625" spans="2:13" x14ac:dyDescent="0.25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</row>
    <row r="626" spans="2:13" x14ac:dyDescent="0.25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</row>
    <row r="627" spans="2:13" x14ac:dyDescent="0.25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</row>
    <row r="628" spans="2:13" x14ac:dyDescent="0.25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</row>
    <row r="629" spans="2:13" x14ac:dyDescent="0.25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</row>
    <row r="630" spans="2:13" x14ac:dyDescent="0.25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</row>
    <row r="631" spans="2:13" x14ac:dyDescent="0.25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</row>
    <row r="632" spans="2:13" x14ac:dyDescent="0.25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</row>
    <row r="633" spans="2:13" x14ac:dyDescent="0.25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</row>
    <row r="634" spans="2:13" x14ac:dyDescent="0.25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</row>
    <row r="635" spans="2:13" x14ac:dyDescent="0.25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</row>
    <row r="636" spans="2:13" x14ac:dyDescent="0.25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</row>
    <row r="637" spans="2:13" x14ac:dyDescent="0.25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</row>
    <row r="638" spans="2:13" x14ac:dyDescent="0.25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</row>
    <row r="639" spans="2:13" x14ac:dyDescent="0.25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</row>
    <row r="640" spans="2:13" x14ac:dyDescent="0.25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</row>
    <row r="641" spans="2:13" x14ac:dyDescent="0.25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</row>
    <row r="642" spans="2:13" x14ac:dyDescent="0.25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</row>
    <row r="643" spans="2:13" x14ac:dyDescent="0.25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</row>
    <row r="644" spans="2:13" x14ac:dyDescent="0.25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</row>
    <row r="645" spans="2:13" x14ac:dyDescent="0.25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</row>
    <row r="646" spans="2:13" x14ac:dyDescent="0.25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</row>
    <row r="647" spans="2:13" x14ac:dyDescent="0.25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</row>
    <row r="648" spans="2:13" x14ac:dyDescent="0.25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</row>
    <row r="649" spans="2:13" x14ac:dyDescent="0.25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</row>
    <row r="650" spans="2:13" x14ac:dyDescent="0.25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</row>
    <row r="651" spans="2:13" x14ac:dyDescent="0.25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</row>
    <row r="652" spans="2:13" x14ac:dyDescent="0.25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</row>
    <row r="653" spans="2:13" x14ac:dyDescent="0.25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</row>
    <row r="654" spans="2:13" x14ac:dyDescent="0.25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</row>
    <row r="655" spans="2:13" x14ac:dyDescent="0.25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</row>
    <row r="656" spans="2:13" x14ac:dyDescent="0.25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</row>
    <row r="657" spans="2:13" x14ac:dyDescent="0.25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</row>
    <row r="658" spans="2:13" x14ac:dyDescent="0.25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</row>
    <row r="659" spans="2:13" x14ac:dyDescent="0.25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</row>
    <row r="660" spans="2:13" x14ac:dyDescent="0.25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</row>
    <row r="661" spans="2:13" x14ac:dyDescent="0.25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</row>
    <row r="662" spans="2:13" x14ac:dyDescent="0.25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</row>
    <row r="663" spans="2:13" x14ac:dyDescent="0.25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</row>
    <row r="664" spans="2:13" x14ac:dyDescent="0.25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</row>
    <row r="665" spans="2:13" x14ac:dyDescent="0.25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</row>
    <row r="666" spans="2:13" x14ac:dyDescent="0.25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</row>
    <row r="667" spans="2:13" x14ac:dyDescent="0.25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</row>
    <row r="668" spans="2:13" x14ac:dyDescent="0.25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</row>
    <row r="669" spans="2:13" x14ac:dyDescent="0.25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</row>
    <row r="670" spans="2:13" x14ac:dyDescent="0.25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</row>
    <row r="671" spans="2:13" x14ac:dyDescent="0.25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</row>
    <row r="672" spans="2:13" x14ac:dyDescent="0.25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</row>
    <row r="673" spans="2:13" x14ac:dyDescent="0.25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</row>
    <row r="674" spans="2:13" x14ac:dyDescent="0.25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</row>
    <row r="675" spans="2:13" x14ac:dyDescent="0.25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</row>
    <row r="676" spans="2:13" x14ac:dyDescent="0.25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</row>
    <row r="677" spans="2:13" x14ac:dyDescent="0.25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</row>
    <row r="678" spans="2:13" x14ac:dyDescent="0.25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</row>
    <row r="679" spans="2:13" x14ac:dyDescent="0.25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</row>
    <row r="680" spans="2:13" x14ac:dyDescent="0.25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</row>
    <row r="681" spans="2:13" x14ac:dyDescent="0.25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</row>
    <row r="682" spans="2:13" x14ac:dyDescent="0.25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</row>
    <row r="683" spans="2:13" x14ac:dyDescent="0.25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</row>
    <row r="684" spans="2:13" x14ac:dyDescent="0.25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</row>
    <row r="685" spans="2:13" x14ac:dyDescent="0.25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</row>
    <row r="686" spans="2:13" x14ac:dyDescent="0.25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</row>
    <row r="687" spans="2:13" x14ac:dyDescent="0.25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</row>
    <row r="688" spans="2:13" x14ac:dyDescent="0.25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</row>
    <row r="689" spans="2:13" x14ac:dyDescent="0.25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</row>
    <row r="690" spans="2:13" x14ac:dyDescent="0.25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</row>
    <row r="691" spans="2:13" x14ac:dyDescent="0.25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</row>
    <row r="692" spans="2:13" x14ac:dyDescent="0.25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</row>
    <row r="693" spans="2:13" x14ac:dyDescent="0.25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</row>
    <row r="694" spans="2:13" x14ac:dyDescent="0.25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</row>
    <row r="695" spans="2:13" x14ac:dyDescent="0.25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</row>
    <row r="696" spans="2:13" x14ac:dyDescent="0.25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</row>
    <row r="697" spans="2:13" x14ac:dyDescent="0.25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</row>
    <row r="698" spans="2:13" x14ac:dyDescent="0.25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</row>
    <row r="699" spans="2:13" x14ac:dyDescent="0.25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</row>
    <row r="700" spans="2:13" x14ac:dyDescent="0.25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</row>
    <row r="701" spans="2:13" x14ac:dyDescent="0.25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</row>
    <row r="702" spans="2:13" x14ac:dyDescent="0.25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</row>
    <row r="703" spans="2:13" x14ac:dyDescent="0.25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</row>
    <row r="704" spans="2:13" x14ac:dyDescent="0.25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</row>
    <row r="705" spans="2:13" x14ac:dyDescent="0.25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</row>
    <row r="706" spans="2:13" x14ac:dyDescent="0.25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</row>
    <row r="707" spans="2:13" x14ac:dyDescent="0.25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</row>
    <row r="708" spans="2:13" x14ac:dyDescent="0.25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</row>
    <row r="709" spans="2:13" x14ac:dyDescent="0.25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</row>
    <row r="710" spans="2:13" x14ac:dyDescent="0.25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</row>
    <row r="711" spans="2:13" x14ac:dyDescent="0.25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</row>
    <row r="712" spans="2:13" x14ac:dyDescent="0.25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</row>
    <row r="713" spans="2:13" x14ac:dyDescent="0.25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</row>
    <row r="714" spans="2:13" x14ac:dyDescent="0.25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</row>
    <row r="715" spans="2:13" x14ac:dyDescent="0.25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</row>
    <row r="716" spans="2:13" x14ac:dyDescent="0.25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</row>
    <row r="717" spans="2:13" x14ac:dyDescent="0.25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</row>
    <row r="718" spans="2:13" x14ac:dyDescent="0.25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</row>
    <row r="719" spans="2:13" x14ac:dyDescent="0.25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</row>
    <row r="720" spans="2:13" x14ac:dyDescent="0.25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</row>
    <row r="721" spans="2:13" x14ac:dyDescent="0.25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</row>
    <row r="722" spans="2:13" x14ac:dyDescent="0.25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</row>
    <row r="723" spans="2:13" x14ac:dyDescent="0.25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</row>
    <row r="724" spans="2:13" x14ac:dyDescent="0.25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</row>
    <row r="725" spans="2:13" x14ac:dyDescent="0.25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</row>
    <row r="726" spans="2:13" x14ac:dyDescent="0.25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</row>
    <row r="727" spans="2:13" x14ac:dyDescent="0.2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</row>
    <row r="728" spans="2:13" x14ac:dyDescent="0.2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</row>
  </sheetData>
  <sheetProtection password="F6F5" sheet="1" objects="1" scenarios="1"/>
  <customSheetViews>
    <customSheetView guid="{F39C6B7B-4462-4117-9BDF-247A30368105}" showPageBreaks="1" showGridLines="0" printArea="1" hiddenRows="1" hiddenColumns="1" view="pageBreakPreview" showRuler="0">
      <selection activeCell="G13" sqref="G13"/>
      <pageMargins left="0.74803149606299213" right="0.74803149606299213" top="0.39370078740157483" bottom="0.98425196850393704" header="0" footer="0.51181102362204722"/>
      <pageSetup paperSize="9" orientation="portrait" verticalDpi="0" r:id="rId1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  <customSheetView guid="{A29A3673-491D-4BF5-9EB5-AAAD09A71D56}" showGridLines="0" hiddenRows="1" hiddenColumns="1" showRuler="0">
      <selection activeCell="O6" sqref="O6:S7"/>
      <pageMargins left="0.74803149606299213" right="0.74803149606299213" top="0.39370078740157483" bottom="0.98425196850393704" header="0" footer="0.51181102362204722"/>
      <pageSetup paperSize="9" orientation="portrait" verticalDpi="0" r:id="rId2"/>
      <headerFooter alignWithMargins="0">
        <oddFooter>&amp;L&amp;"Arial,Fet"&amp;8Mikael Jildenmyr&amp;"Arial,Normal"
Key Account Manager
Tel: 073-801 89 00
Mail: mikael.jildenmyr@octapharma.se&amp;R&amp;"Arial,Fet"&amp;8Octapharma Nordic AB&amp;"Arial,Normal"
112 75 Stockholm
Tel: 08-566 430 00
Fax: 08-566 430 11</oddFooter>
      </headerFooter>
    </customSheetView>
  </customSheetViews>
  <mergeCells count="22">
    <mergeCell ref="C3:K3"/>
    <mergeCell ref="P31:U31"/>
    <mergeCell ref="P44:U44"/>
    <mergeCell ref="Q8:U8"/>
    <mergeCell ref="Q9:U9"/>
    <mergeCell ref="P5:U5"/>
    <mergeCell ref="P4:U4"/>
    <mergeCell ref="P3:T3"/>
    <mergeCell ref="Q7:U7"/>
    <mergeCell ref="C34:L34"/>
    <mergeCell ref="C4:L4"/>
    <mergeCell ref="D8:K8"/>
    <mergeCell ref="H11:J11"/>
    <mergeCell ref="C41:D41"/>
    <mergeCell ref="L32:M32"/>
    <mergeCell ref="C42:D42"/>
    <mergeCell ref="C46:M46"/>
    <mergeCell ref="C43:D43"/>
    <mergeCell ref="C36:D36"/>
    <mergeCell ref="C37:M37"/>
    <mergeCell ref="C39:D39"/>
    <mergeCell ref="C40:D40"/>
  </mergeCells>
  <phoneticPr fontId="0" type="noConversion"/>
  <hyperlinks>
    <hyperlink ref="E19" location="'Octagam per kg kroppsvikt'!D14" display="'Octagam per kg kroppsvikt'!D14"/>
    <hyperlink ref="E20" location="'Totaldos ml Octagam'!D14" display="'Totaldos ml Octagam'!D14"/>
  </hyperlinks>
  <pageMargins left="0.39370078740157483" right="0" top="0.59055118110236227" bottom="1.6929133858267718" header="0" footer="0.51181102362204722"/>
  <pageSetup paperSize="9" scale="99" orientation="portrait" verticalDpi="0" r:id="rId3"/>
  <headerFooter alignWithMargins="0">
    <oddFooter>&amp;L&amp;"Arial,Fet"&amp;8Trond Omstad
&amp;"Arial,Normal"Key Account Manager
Tel: 097 77 14 46  
trond.omstad@octapharma.no&amp;C&amp;8&amp;D&amp;R&amp;"Arial,Fet"&amp;8Octapharma AS
&amp;"Arial,Normal"Industrivegen 23
2069 Jessheim
www.octapharma.no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6" r:id="rId6" name="Group Box 26">
              <controlPr defaultSize="0" autoFill="0" autoPict="0">
                <anchor moveWithCells="1">
                  <from>
                    <xdr:col>2</xdr:col>
                    <xdr:colOff>57150</xdr:colOff>
                    <xdr:row>6</xdr:row>
                    <xdr:rowOff>50800</xdr:rowOff>
                  </from>
                  <to>
                    <xdr:col>11</xdr:col>
                    <xdr:colOff>57150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7" name="Group Box 27">
              <controlPr defaultSize="0" autoFill="0" autoPict="0">
                <anchor moveWithCells="1">
                  <from>
                    <xdr:col>2</xdr:col>
                    <xdr:colOff>57150</xdr:colOff>
                    <xdr:row>9</xdr:row>
                    <xdr:rowOff>50800</xdr:rowOff>
                  </from>
                  <to>
                    <xdr:col>6</xdr:col>
                    <xdr:colOff>19050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8" name="Group Box 28">
              <controlPr defaultSize="0" autoFill="0" autoPict="0">
                <anchor moveWithCells="1">
                  <from>
                    <xdr:col>6</xdr:col>
                    <xdr:colOff>393700</xdr:colOff>
                    <xdr:row>9</xdr:row>
                    <xdr:rowOff>50800</xdr:rowOff>
                  </from>
                  <to>
                    <xdr:col>11</xdr:col>
                    <xdr:colOff>44450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9" name="Group Box 29">
              <controlPr defaultSize="0" autoFill="0" autoPict="0">
                <anchor moveWithCells="1">
                  <from>
                    <xdr:col>2</xdr:col>
                    <xdr:colOff>57150</xdr:colOff>
                    <xdr:row>12</xdr:row>
                    <xdr:rowOff>50800</xdr:rowOff>
                  </from>
                  <to>
                    <xdr:col>6</xdr:col>
                    <xdr:colOff>25400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" name="Button 30">
              <controlPr defaultSize="0" print="0" autoFill="0" autoPict="0" macro="[0]!Button32_Click">
                <anchor moveWithCells="1" sizeWithCells="1">
                  <from>
                    <xdr:col>10</xdr:col>
                    <xdr:colOff>114300</xdr:colOff>
                    <xdr:row>41</xdr:row>
                    <xdr:rowOff>101600</xdr:rowOff>
                  </from>
                  <to>
                    <xdr:col>13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Octagam per kg kroppsvekt</vt:lpstr>
      <vt:lpstr>Total dose ml Octagam</vt:lpstr>
      <vt:lpstr>Total dose g Octagam</vt:lpstr>
      <vt:lpstr>'Octagam per kg kroppsvekt'!Print_Area</vt:lpstr>
      <vt:lpstr>'Total dose g Octagam'!Print_Area</vt:lpstr>
      <vt:lpstr>'Total dose ml Octagam'!Print_Area</vt:lpstr>
    </vt:vector>
  </TitlesOfParts>
  <Company>Octapharma Nordic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Behandlings- och infusionsschema för Octagam, version 1.2</dc:title>
  <dc:creator>Octapharma</dc:creator>
  <cp:lastModifiedBy>Omstad, Trond</cp:lastModifiedBy>
  <cp:lastPrinted>2013-09-09T15:53:02Z</cp:lastPrinted>
  <dcterms:created xsi:type="dcterms:W3CDTF">2003-09-27T05:56:04Z</dcterms:created>
  <dcterms:modified xsi:type="dcterms:W3CDTF">2020-02-21T16:45:54Z</dcterms:modified>
</cp:coreProperties>
</file>